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7835" windowHeight="12780" activeTab="2"/>
  </bookViews>
  <sheets>
    <sheet name="Krycí list" sheetId="1" r:id="rId1"/>
    <sheet name="Rekapitulace" sheetId="2" r:id="rId2"/>
    <sheet name="Položky" sheetId="3" r:id="rId3"/>
  </sheets>
  <definedNames>
    <definedName name="BPK1">'Položky'!#REF!</definedName>
    <definedName name="BPK2">'Položky'!#REF!</definedName>
    <definedName name="BPK3">'Položky'!#REF!</definedName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'Rekapitulace'!$G$14</definedName>
    <definedName name="Dodavka0">'Položky'!#REF!</definedName>
    <definedName name="HSV">'Rekapitulace'!$E$14</definedName>
    <definedName name="HSV0">'Položky'!#REF!</definedName>
    <definedName name="HZS">'Rekapitulace'!$I$14</definedName>
    <definedName name="HZS0">'Položky'!#REF!</definedName>
    <definedName name="JKSO">'Krycí list'!$F$4</definedName>
    <definedName name="MJ">'Krycí list'!$G$4</definedName>
    <definedName name="Mont">'Rekapitulace'!$H$14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list'!$A$1:$G$44</definedName>
    <definedName name="_xlnm.Print_Area" localSheetId="2">'Položky'!$A$1:$G$306</definedName>
    <definedName name="_xlnm.Print_Area" localSheetId="1">'Rekapitulace'!$A$1:$I$28</definedName>
    <definedName name="PocetMJ">'Krycí list'!$G$7</definedName>
    <definedName name="Poznamka">'Krycí list'!$B$36</definedName>
    <definedName name="Projektant">'Krycí list'!$C$7</definedName>
    <definedName name="PSV">'Rekapitulace'!$F$14</definedName>
    <definedName name="PSV0">'Položky'!#REF!</definedName>
    <definedName name="SazbaDPH1">'Krycí list'!$C$29</definedName>
    <definedName name="SazbaDPH2">'Krycí list'!$C$31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'Rekapitulace'!$H$27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list'!$F$31</definedName>
    <definedName name="Zaklad5">'Krycí list'!$F$29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<sst xmlns="http://schemas.openxmlformats.org/spreadsheetml/2006/main" count="476" uniqueCount="283">
  <si>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</si>
  <si>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</si>
  <si>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</si>
  <si>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</si>
  <si>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</si>
  <si>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</si>
  <si>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</si>
  <si>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</si>
  <si>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</si>
  <si>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</si>
  <si>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</si>
  <si>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</si>
  <si>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</si>
  <si>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</si>
  <si>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</si>
  <si>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</si>
  <si>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</si>
  <si>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</si>
  <si>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</si>
  <si>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</si>
  <si>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</si>
  <si>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</si>
  <si>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</si>
  <si>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</si>
  <si>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</si>
  <si>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</si>
  <si>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</si>
  <si>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</si>
  <si>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</si>
  <si>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</si>
  <si>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</si>
  <si>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</si>
  <si>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</si>
  <si>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</si>
  <si>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</si>
  <si>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</si>
  <si>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</si>
  <si>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</si>
  <si>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</si>
  <si>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</si>
  <si>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</si>
  <si>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</si>
  <si>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</si>
  <si>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</si>
  <si>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Rozpočet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</si>
  <si>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</si>
  <si>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</si>
  <si>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</si>
  <si>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</si>
  <si>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</si>
  <si>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</si>
  <si>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</si>
  <si>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</si>
  <si>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</si>
  <si>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</si>
  <si>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</si>
  <si>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</si>
  <si>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</si>
  <si>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</si>
  <si>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</si>
  <si>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</si>
  <si>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</si>
  <si>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</si>
  <si>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</si>
  <si>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</si>
  <si>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</si>
  <si>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</si>
  <si>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</si>
  <si>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</si>
  <si>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</si>
  <si>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</si>
  <si>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20181014</t>
  </si>
  <si>
    <t>Kostelec u Holešova - oprava chodníků</t>
  </si>
  <si>
    <t>1004</t>
  </si>
  <si>
    <t>Oprava chodníků - 4. část č.p.26-23</t>
  </si>
  <si>
    <t>Základní</t>
  </si>
  <si>
    <t>0</t>
  </si>
  <si>
    <t>Přípravné a pomocné práce</t>
  </si>
  <si>
    <t>01</t>
  </si>
  <si>
    <t>Vytyčení sítí</t>
  </si>
  <si>
    <t>soubor</t>
  </si>
  <si>
    <t>02</t>
  </si>
  <si>
    <t>Dopravní značení</t>
  </si>
  <si>
    <t>113106121R00</t>
  </si>
  <si>
    <t>Rozebrání dlažeb z betonových dlaždic na sucho</t>
  </si>
  <si>
    <t>m2</t>
  </si>
  <si>
    <t>;č.p. 23</t>
  </si>
  <si>
    <t>28*1,5+11*1,5</t>
  </si>
  <si>
    <t>;č.p. 24</t>
  </si>
  <si>
    <t>20*(1,6+1,8)/2</t>
  </si>
  <si>
    <t>;č.p. 122</t>
  </si>
  <si>
    <t>12*1,5</t>
  </si>
  <si>
    <t>;č.p. 149</t>
  </si>
  <si>
    <t>29,5*1,5</t>
  </si>
  <si>
    <t>;po komunikaci</t>
  </si>
  <si>
    <t>19*1,5</t>
  </si>
  <si>
    <t>;kolem komunikace</t>
  </si>
  <si>
    <t>(1,5+36,5)*1,5</t>
  </si>
  <si>
    <t>113107143R00</t>
  </si>
  <si>
    <t>Odstranění podkladu pl.do 200 m2, živice tl. 15 cm</t>
  </si>
  <si>
    <t>;č,p, 23 sjezd</t>
  </si>
  <si>
    <t>3,7*4,6</t>
  </si>
  <si>
    <t>6*3,3</t>
  </si>
  <si>
    <t>4*3,5</t>
  </si>
  <si>
    <t>(1,5+36,5)*0,3</t>
  </si>
  <si>
    <t>113202111R00</t>
  </si>
  <si>
    <t>Vytrhání obrub z krajníků nebo obrubníků stojatých</t>
  </si>
  <si>
    <t>m</t>
  </si>
  <si>
    <t>28+11</t>
  </si>
  <si>
    <t>;č.p 23 sjezd</t>
  </si>
  <si>
    <t>3,7</t>
  </si>
  <si>
    <t>12*2</t>
  </si>
  <si>
    <t>29,5*2</t>
  </si>
  <si>
    <t>19*2</t>
  </si>
  <si>
    <t>(1,5+36,5+1,5)</t>
  </si>
  <si>
    <t>132201201R00</t>
  </si>
  <si>
    <t>Hloubení rýh šířky do 200 cm v hor.3 do 100 m3</t>
  </si>
  <si>
    <t>m3</t>
  </si>
  <si>
    <t>28*(1,5+0,2)*0,3+11*(1,5+0,2)*0,3</t>
  </si>
  <si>
    <t>;č.p. 23 sjezd</t>
  </si>
  <si>
    <t>3,7*4,6*0,2</t>
  </si>
  <si>
    <t>20*(1,8+2)/2*0,3</t>
  </si>
  <si>
    <t>12*(1,5+4)*0,3</t>
  </si>
  <si>
    <t>;č.p. 122 sjezd</t>
  </si>
  <si>
    <t>6*3,3*0,2</t>
  </si>
  <si>
    <t>25,5*(1,5+0,4)*0,3</t>
  </si>
  <si>
    <t>;č.p. 149 - sjezd</t>
  </si>
  <si>
    <t>4*3,5*0,2</t>
  </si>
  <si>
    <t>19*(1,5+0,4)*0,3</t>
  </si>
  <si>
    <t>(1,5+36,5)*1,9*0,3</t>
  </si>
  <si>
    <t>175101201R00</t>
  </si>
  <si>
    <t>Obsyp objektu bez prohození sypaniny</t>
  </si>
  <si>
    <t>(28+11)*0,1*0,15</t>
  </si>
  <si>
    <t>20*0,1*0,15</t>
  </si>
  <si>
    <t>12*2*0,1*0,15</t>
  </si>
  <si>
    <t>29,5*2*0,1*0,15</t>
  </si>
  <si>
    <t>19*2*0,1*0,15</t>
  </si>
  <si>
    <t>;č.p. 122 sjezd - zmenšení sjezdu</t>
  </si>
  <si>
    <t>3*3,3*0,3</t>
  </si>
  <si>
    <t>180401211R00</t>
  </si>
  <si>
    <t>Založení trávníku lučního výsevem v rovině</t>
  </si>
  <si>
    <t>(28+11)*0,5</t>
  </si>
  <si>
    <t>20*0,5</t>
  </si>
  <si>
    <t>12*2*0,5</t>
  </si>
  <si>
    <t>29,5*2*0,5</t>
  </si>
  <si>
    <t>19*2*0,1*0,5</t>
  </si>
  <si>
    <t>3*3,3</t>
  </si>
  <si>
    <t>181101102R00</t>
  </si>
  <si>
    <t>Úprava pláně v zářezech v hor. 1-4, se zhutněním</t>
  </si>
  <si>
    <t>28*1,7+11*1,7</t>
  </si>
  <si>
    <t xml:space="preserve">3,7*4,6 </t>
  </si>
  <si>
    <t>20*(1,8+2)/2</t>
  </si>
  <si>
    <t>12*(1,5+0,4)</t>
  </si>
  <si>
    <t>3,3*3,4</t>
  </si>
  <si>
    <t>25,5*(1,5+0,4)</t>
  </si>
  <si>
    <t>19*(1,5+0,4)</t>
  </si>
  <si>
    <t>(1,5+36,5)*1,9</t>
  </si>
  <si>
    <t>00572410</t>
  </si>
  <si>
    <t>Směs travní parková rekreační</t>
  </si>
  <si>
    <t>kg</t>
  </si>
  <si>
    <t>82,8*0,03</t>
  </si>
  <si>
    <t>5</t>
  </si>
  <si>
    <t>Komunikace</t>
  </si>
  <si>
    <t>564831111R00</t>
  </si>
  <si>
    <t>Podklad ze štěrkodrti po zhutnění tloušťky 10 cm</t>
  </si>
  <si>
    <t>;č.p. 122 - sjezd</t>
  </si>
  <si>
    <t>566904111R00</t>
  </si>
  <si>
    <t>Vyspravení podkladu po překopech kam.obal.asfaltem</t>
  </si>
  <si>
    <t>t</t>
  </si>
  <si>
    <t>3,7*0,2*0,38</t>
  </si>
  <si>
    <t>6*0,2*0,38</t>
  </si>
  <si>
    <t>;č,p. 149 sjezd</t>
  </si>
  <si>
    <t>4*0,2*0,38</t>
  </si>
  <si>
    <t>(1,5+36,5)*0,38*0,3</t>
  </si>
  <si>
    <t>567122111R00</t>
  </si>
  <si>
    <t>Podklad z kameniva zpev.cementem KZC 1 tl.12 cm</t>
  </si>
  <si>
    <t>3,5*4,5</t>
  </si>
  <si>
    <t>3,3*3</t>
  </si>
  <si>
    <t>25,5*1,5</t>
  </si>
  <si>
    <t>;č.p. 149 sjezd</t>
  </si>
  <si>
    <t>3,8*3,5</t>
  </si>
  <si>
    <t>596215021R00</t>
  </si>
  <si>
    <t>Kladení zámkové dlažby tl. 6 cm do drtě tl. 4 cm</t>
  </si>
  <si>
    <t>;po komunikci</t>
  </si>
  <si>
    <t>59245</t>
  </si>
  <si>
    <t>Zámková dlažba HOLLAND SLP přírodní</t>
  </si>
  <si>
    <t>;varovný pás</t>
  </si>
  <si>
    <t>;č.p. 23 - sjezd</t>
  </si>
  <si>
    <t>3,5*0,4*1,01</t>
  </si>
  <si>
    <t>0,4*3*1,01</t>
  </si>
  <si>
    <t>3,8*0,4*1,1</t>
  </si>
  <si>
    <t>59245130</t>
  </si>
  <si>
    <t>Dlažba zámková 20x20x8 cm šedá</t>
  </si>
  <si>
    <t>28*1,5*1,01+11*1,5*1,01</t>
  </si>
  <si>
    <t>3,5*4,5*1,01-3,5*0,4*1,01</t>
  </si>
  <si>
    <t>20*(1,6+1,8)/2*1,01</t>
  </si>
  <si>
    <t>12*1,5*1,01</t>
  </si>
  <si>
    <t>(3,3*3-0,4*3)*1,01</t>
  </si>
  <si>
    <t>29,5*1,5*1,01</t>
  </si>
  <si>
    <t>(3,8*3,5-3,8*0,4)*1,01</t>
  </si>
  <si>
    <t>19*1,5*1,01</t>
  </si>
  <si>
    <t>(1,5+36,5)*1,5*1,01</t>
  </si>
  <si>
    <t>8</t>
  </si>
  <si>
    <t>Trubní vedení</t>
  </si>
  <si>
    <t>899432111R00</t>
  </si>
  <si>
    <t>Výšková úprava do 20 cm, snížení krytu šoupěte</t>
  </si>
  <si>
    <t>kus</t>
  </si>
  <si>
    <t>9</t>
  </si>
  <si>
    <t>Ostatní konstrukce, bourání</t>
  </si>
  <si>
    <t>917862111R00</t>
  </si>
  <si>
    <t>Osazení stojat. obrub. bet. s opěrou,lože z B 12,5</t>
  </si>
  <si>
    <t>;č.p. 23 sjezd od vrat</t>
  </si>
  <si>
    <t>;č.p. 23 sjezd boky + od komunikace</t>
  </si>
  <si>
    <t>3*2+3,5</t>
  </si>
  <si>
    <t>12*2-3</t>
  </si>
  <si>
    <t>6+3,3*2</t>
  </si>
  <si>
    <t>29,5*2-4</t>
  </si>
  <si>
    <t>4+3,5*2</t>
  </si>
  <si>
    <t>919735112R00</t>
  </si>
  <si>
    <t>Řezání stávajícího živičného krytu tl. 5 - 10 cm</t>
  </si>
  <si>
    <t>;č.p. 23 sjezd u komunikace</t>
  </si>
  <si>
    <t>1,5+36,5</t>
  </si>
  <si>
    <t>919735121T00</t>
  </si>
  <si>
    <t>Řezání betonu tl. do 5 cm</t>
  </si>
  <si>
    <t>;řezání dlažby</t>
  </si>
  <si>
    <t>592</t>
  </si>
  <si>
    <t>Obrubník silniční nájezdový</t>
  </si>
  <si>
    <t>3,7*1,01</t>
  </si>
  <si>
    <t>3*1,01</t>
  </si>
  <si>
    <t>4*1,01</t>
  </si>
  <si>
    <t>592174</t>
  </si>
  <si>
    <t>Obrubník silniční  ABO 1-15  100x15x30cm</t>
  </si>
  <si>
    <t>(1,5+36,5+1,5)*1,01</t>
  </si>
  <si>
    <t>59217410</t>
  </si>
  <si>
    <t>Obrubník chodníkový  ABO 100/10/25  1000x100x250</t>
  </si>
  <si>
    <t>;č.p. 23+sjezd</t>
  </si>
  <si>
    <t>(28+(3,7+3*2)+11)*1,01</t>
  </si>
  <si>
    <t>20*1,01</t>
  </si>
  <si>
    <t>(12*2-3)*1,01</t>
  </si>
  <si>
    <t>3,3*2*1,01</t>
  </si>
  <si>
    <t>(29,5*2-4)*1,01</t>
  </si>
  <si>
    <t>;č,p. 149 - sdjezd</t>
  </si>
  <si>
    <t>3,5*2*1,01</t>
  </si>
  <si>
    <t>19*2*1,01</t>
  </si>
  <si>
    <t>998223011R00</t>
  </si>
  <si>
    <t xml:space="preserve">Přesun hmot, pozemní komunikace, kryt dlážděný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</si>
  <si>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</si>
  <si>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</si>
  <si>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</si>
  <si>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</si>
  <si>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979990001R00</t>
  </si>
  <si>
    <t xml:space="preserve">Poplatek za skládku stavební suti </t>
  </si>
  <si>
    <t>711</t>
  </si>
  <si>
    <t>Izolace proti vodě</t>
  </si>
  <si>
    <t>711482020RZ1</t>
  </si>
  <si>
    <t>Izolační systém Technodren, svisle včetně dodávky fólie Technodren a doplňků</t>
  </si>
  <si>
    <t>(28+11)*0,3</t>
  </si>
  <si>
    <t>20*0,03</t>
  </si>
  <si>
    <t>36,5*0,3</t>
  </si>
  <si>
    <t>998711201R00</t>
  </si>
  <si>
    <t xml:space="preserve">Přesun hmot pro izolace proti vodě, výšky do 6 m </t>
  </si>
  <si>
    <t>767</t>
  </si>
  <si>
    <t>Konstrukce zámečnické</t>
  </si>
  <si>
    <t>767995102R00</t>
  </si>
  <si>
    <t>Montáž kovových atypických konstrukcí do 10 kg</t>
  </si>
  <si>
    <t>;třítubkové zábatdlí na konci chodníku kolem komunikace</t>
  </si>
  <si>
    <t>767996801R00</t>
  </si>
  <si>
    <t>Demontáž atypických ocelových konstr. do 50 kg</t>
  </si>
  <si>
    <t>;stávající zábradlí</t>
  </si>
  <si>
    <t>76701</t>
  </si>
  <si>
    <t>Dodávka třítrubkového zábradlí, žárový pozink</t>
  </si>
  <si>
    <t>998767201R00</t>
  </si>
  <si>
    <t xml:space="preserve">Přesun hmot pro zámečnické konstr., výšky do 6 m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</si>
  <si>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</si>
  <si>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</si>
  <si>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</si>
  <si>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</si>
  <si>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</si>
  <si>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</si>
  <si>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</si>
  <si>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</si>
  <si>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Obec Kostelec U Holešova</t>
  </si>
  <si>
    <t>Ing. Josef Bartoš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</si>
</sst>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</numFmts>
  <fonts count="5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5" fillId="33" borderId="14" xfId="0" applyNumberFormat="1" applyFont="1" applyFill="1" applyBorder="1" applyAlignment="1">
      <alignment/>
    </xf>
    <xf numFmtId="49" fontId="0" fillId="33" borderId="15" xfId="0" applyNumberForma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left"/>
    </xf>
    <xf numFmtId="0" fontId="0" fillId="0" borderId="2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3" fontId="0" fillId="0" borderId="0" xfId="0" applyNumberFormat="1" applyAlignment="1">
      <alignment/>
    </xf>
    <xf numFmtId="0" fontId="4" fillId="0" borderId="27" xfId="0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1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3" xfId="0" applyFon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166" fontId="0" fillId="0" borderId="20" xfId="0" applyNumberFormat="1" applyBorder="1" applyAlignment="1">
      <alignment horizontal="right"/>
    </xf>
    <xf numFmtId="167" fontId="0" fillId="0" borderId="24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7" fillId="33" borderId="43" xfId="0" applyFont="1" applyFill="1" applyBorder="1" applyAlignment="1">
      <alignment/>
    </xf>
    <xf numFmtId="0" fontId="7" fillId="33" borderId="44" xfId="0" applyFont="1" applyFill="1" applyBorder="1" applyAlignment="1">
      <alignment/>
    </xf>
    <xf numFmtId="0" fontId="7" fillId="33" borderId="47" xfId="0" applyFont="1" applyFill="1" applyBorder="1" applyAlignment="1">
      <alignment/>
    </xf>
    <xf numFmtId="167" fontId="7" fillId="33" borderId="44" xfId="0" applyNumberFormat="1" applyFont="1" applyFill="1" applyBorder="1" applyAlignment="1">
      <alignment/>
    </xf>
    <xf numFmtId="0" fontId="7" fillId="33" borderId="48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50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1" xfId="0" applyNumberFormat="1" applyBorder="1" applyAlignment="1">
      <alignment/>
    </xf>
    <xf numFmtId="0" fontId="3" fillId="0" borderId="52" xfId="46" applyFont="1" applyBorder="1">
      <alignment/>
      <protection/>
    </xf>
    <xf numFmtId="0" fontId="0" fillId="0" borderId="52" xfId="46" applyBorder="1">
      <alignment/>
      <protection/>
    </xf>
    <xf numFmtId="0" fontId="0" fillId="0" borderId="52" xfId="46" applyBorder="1" applyAlignment="1">
      <alignment horizontal="right"/>
      <protection/>
    </xf>
    <xf numFmtId="49" fontId="4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49" fontId="1" fillId="34" borderId="30" xfId="0" applyNumberFormat="1" applyFont="1" applyFill="1" applyBorder="1" applyAlignment="1">
      <alignment/>
    </xf>
    <xf numFmtId="0" fontId="1" fillId="34" borderId="31" xfId="0" applyFont="1" applyFill="1" applyBorder="1" applyAlignment="1">
      <alignment/>
    </xf>
    <xf numFmtId="0" fontId="1" fillId="34" borderId="32" xfId="0" applyFont="1" applyFill="1" applyBorder="1" applyAlignment="1">
      <alignment/>
    </xf>
    <xf numFmtId="0" fontId="1" fillId="34" borderId="53" xfId="0" applyFont="1" applyFill="1" applyBorder="1" applyAlignment="1">
      <alignment/>
    </xf>
    <xf numFmtId="0" fontId="1" fillId="34" borderId="54" xfId="0" applyFont="1" applyFill="1" applyBorder="1" applyAlignment="1">
      <alignment/>
    </xf>
    <xf numFmtId="0" fontId="1" fillId="34" borderId="55" xfId="0" applyFont="1" applyFill="1" applyBorder="1" applyAlignment="1">
      <alignment/>
    </xf>
    <xf numFmtId="0" fontId="9" fillId="0" borderId="0" xfId="0" applyFont="1" applyBorder="1" applyAlignment="1">
      <alignment/>
    </xf>
    <xf numFmtId="3" fontId="0" fillId="0" borderId="16" xfId="0" applyNumberFormat="1" applyFont="1" applyBorder="1" applyAlignment="1">
      <alignment/>
    </xf>
    <xf numFmtId="0" fontId="1" fillId="33" borderId="30" xfId="0" applyFont="1" applyFill="1" applyBorder="1" applyAlignment="1">
      <alignment/>
    </xf>
    <xf numFmtId="0" fontId="1" fillId="33" borderId="31" xfId="0" applyFont="1" applyFill="1" applyBorder="1" applyAlignment="1">
      <alignment/>
    </xf>
    <xf numFmtId="3" fontId="1" fillId="33" borderId="32" xfId="0" applyNumberFormat="1" applyFont="1" applyFill="1" applyBorder="1" applyAlignment="1">
      <alignment/>
    </xf>
    <xf numFmtId="3" fontId="1" fillId="33" borderId="53" xfId="0" applyNumberFormat="1" applyFont="1" applyFill="1" applyBorder="1" applyAlignment="1">
      <alignment/>
    </xf>
    <xf numFmtId="3" fontId="1" fillId="33" borderId="54" xfId="0" applyNumberFormat="1" applyFont="1" applyFill="1" applyBorder="1" applyAlignment="1">
      <alignment/>
    </xf>
    <xf numFmtId="3" fontId="1" fillId="33" borderId="55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 horizontal="centerContinuous"/>
    </xf>
    <xf numFmtId="0" fontId="1" fillId="35" borderId="36" xfId="0" applyFont="1" applyFill="1" applyBorder="1" applyAlignment="1">
      <alignment/>
    </xf>
    <xf numFmtId="0" fontId="1" fillId="35" borderId="37" xfId="0" applyFont="1" applyFill="1" applyBorder="1" applyAlignment="1">
      <alignment/>
    </xf>
    <xf numFmtId="0" fontId="0" fillId="35" borderId="56" xfId="0" applyFill="1" applyBorder="1" applyAlignment="1">
      <alignment/>
    </xf>
    <xf numFmtId="0" fontId="1" fillId="35" borderId="57" xfId="0" applyFont="1" applyFill="1" applyBorder="1" applyAlignment="1">
      <alignment horizontal="right"/>
    </xf>
    <xf numFmtId="0" fontId="1" fillId="35" borderId="37" xfId="0" applyFont="1" applyFill="1" applyBorder="1" applyAlignment="1">
      <alignment horizontal="right"/>
    </xf>
    <xf numFmtId="0" fontId="1" fillId="35" borderId="38" xfId="0" applyFont="1" applyFill="1" applyBorder="1" applyAlignment="1">
      <alignment horizontal="center"/>
    </xf>
    <xf numFmtId="4" fontId="6" fillId="35" borderId="37" xfId="0" applyNumberFormat="1" applyFont="1" applyFill="1" applyBorder="1" applyAlignment="1">
      <alignment horizontal="right"/>
    </xf>
    <xf numFmtId="4" fontId="6" fillId="35" borderId="56" xfId="0" applyNumberFormat="1" applyFont="1" applyFill="1" applyBorder="1" applyAlignment="1">
      <alignment horizontal="right"/>
    </xf>
    <xf numFmtId="0" fontId="0" fillId="0" borderId="41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58" xfId="0" applyFont="1" applyBorder="1" applyAlignment="1">
      <alignment/>
    </xf>
    <xf numFmtId="3" fontId="0" fillId="0" borderId="40" xfId="0" applyNumberFormat="1" applyFont="1" applyBorder="1" applyAlignment="1">
      <alignment horizontal="right"/>
    </xf>
    <xf numFmtId="166" fontId="0" fillId="0" borderId="59" xfId="0" applyNumberFormat="1" applyFont="1" applyBorder="1" applyAlignment="1">
      <alignment horizontal="right"/>
    </xf>
    <xf numFmtId="3" fontId="0" fillId="0" borderId="60" xfId="0" applyNumberFormat="1" applyFont="1" applyBorder="1" applyAlignment="1">
      <alignment horizontal="right"/>
    </xf>
    <xf numFmtId="4" fontId="0" fillId="0" borderId="34" xfId="0" applyNumberFormat="1" applyFont="1" applyBorder="1" applyAlignment="1">
      <alignment horizontal="right"/>
    </xf>
    <xf numFmtId="3" fontId="0" fillId="0" borderId="58" xfId="0" applyNumberFormat="1" applyFont="1" applyBorder="1" applyAlignment="1">
      <alignment horizontal="right"/>
    </xf>
    <xf numFmtId="0" fontId="0" fillId="33" borderId="43" xfId="0" applyFill="1" applyBorder="1" applyAlignment="1">
      <alignment/>
    </xf>
    <xf numFmtId="0" fontId="1" fillId="33" borderId="44" xfId="0" applyFont="1" applyFill="1" applyBorder="1" applyAlignment="1">
      <alignment/>
    </xf>
    <xf numFmtId="0" fontId="0" fillId="33" borderId="44" xfId="0" applyFill="1" applyBorder="1" applyAlignment="1">
      <alignment/>
    </xf>
    <xf numFmtId="4" fontId="0" fillId="33" borderId="61" xfId="0" applyNumberFormat="1" applyFill="1" applyBorder="1" applyAlignment="1">
      <alignment/>
    </xf>
    <xf numFmtId="4" fontId="0" fillId="33" borderId="43" xfId="0" applyNumberFormat="1" applyFill="1" applyBorder="1" applyAlignment="1">
      <alignment/>
    </xf>
    <xf numFmtId="4" fontId="0" fillId="33" borderId="44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11" fillId="0" borderId="0" xfId="46" applyFont="1" applyAlignment="1">
      <alignment horizontal="centerContinuous"/>
      <protection/>
    </xf>
    <xf numFmtId="0" fontId="12" fillId="0" borderId="0" xfId="46" applyFont="1" applyAlignment="1">
      <alignment horizontal="centerContinuous"/>
      <protection/>
    </xf>
    <xf numFmtId="0" fontId="12" fillId="0" borderId="0" xfId="46" applyFont="1" applyAlignment="1">
      <alignment horizontal="right"/>
      <protection/>
    </xf>
    <xf numFmtId="0" fontId="9" fillId="0" borderId="50" xfId="46" applyFont="1" applyBorder="1" applyAlignment="1">
      <alignment horizontal="right"/>
      <protection/>
    </xf>
    <xf numFmtId="0" fontId="0" fillId="0" borderId="49" xfId="46" applyBorder="1" applyAlignment="1">
      <alignment horizontal="left"/>
      <protection/>
    </xf>
    <xf numFmtId="0" fontId="0" fillId="0" borderId="51" xfId="46" applyBorder="1">
      <alignment/>
      <protection/>
    </xf>
    <xf numFmtId="0" fontId="9" fillId="0" borderId="0" xfId="46" applyFont="1">
      <alignment/>
      <protection/>
    </xf>
    <xf numFmtId="0" fontId="0" fillId="0" borderId="0" xfId="46" applyFont="1">
      <alignment/>
      <protection/>
    </xf>
    <xf numFmtId="0" fontId="0" fillId="0" borderId="0" xfId="46" applyAlignment="1">
      <alignment horizontal="right"/>
      <protection/>
    </xf>
    <xf numFmtId="0" fontId="0" fillId="0" borderId="0" xfId="46" applyAlignment="1">
      <alignment/>
      <protection/>
    </xf>
    <xf numFmtId="49" fontId="9" fillId="34" borderId="59" xfId="46" applyNumberFormat="1" applyFont="1" applyFill="1" applyBorder="1">
      <alignment/>
      <protection/>
    </xf>
    <xf numFmtId="0" fontId="9" fillId="34" borderId="39" xfId="46" applyFont="1" applyFill="1" applyBorder="1" applyAlignment="1">
      <alignment horizontal="center"/>
      <protection/>
    </xf>
    <xf numFmtId="0" fontId="9" fillId="34" borderId="39" xfId="46" applyNumberFormat="1" applyFont="1" applyFill="1" applyBorder="1" applyAlignment="1">
      <alignment horizontal="center"/>
      <protection/>
    </xf>
    <xf numFmtId="0" fontId="9" fillId="34" borderId="59" xfId="46" applyFont="1" applyFill="1" applyBorder="1" applyAlignment="1">
      <alignment horizontal="center"/>
      <protection/>
    </xf>
    <xf numFmtId="0" fontId="1" fillId="0" borderId="62" xfId="46" applyFont="1" applyBorder="1" applyAlignment="1">
      <alignment horizontal="center"/>
      <protection/>
    </xf>
    <xf numFmtId="49" fontId="1" fillId="0" borderId="62" xfId="46" applyNumberFormat="1" applyFont="1" applyBorder="1" applyAlignment="1">
      <alignment horizontal="left"/>
      <protection/>
    </xf>
    <xf numFmtId="0" fontId="1" fillId="0" borderId="62" xfId="46" applyFont="1" applyBorder="1">
      <alignment/>
      <protection/>
    </xf>
    <xf numFmtId="0" fontId="0" fillId="0" borderId="62" xfId="46" applyBorder="1" applyAlignment="1">
      <alignment horizontal="center"/>
      <protection/>
    </xf>
    <xf numFmtId="0" fontId="0" fillId="0" borderId="62" xfId="46" applyNumberFormat="1" applyBorder="1" applyAlignment="1">
      <alignment horizontal="right"/>
      <protection/>
    </xf>
    <xf numFmtId="0" fontId="0" fillId="0" borderId="62" xfId="46" applyNumberFormat="1" applyBorder="1">
      <alignment/>
      <protection/>
    </xf>
    <xf numFmtId="0" fontId="0" fillId="0" borderId="0" xfId="46" applyNumberFormat="1">
      <alignment/>
      <protection/>
    </xf>
    <xf numFmtId="0" fontId="13" fillId="0" borderId="0" xfId="46" applyFont="1">
      <alignment/>
      <protection/>
    </xf>
    <xf numFmtId="0" fontId="0" fillId="0" borderId="62" xfId="46" applyFont="1" applyBorder="1" applyAlignment="1">
      <alignment horizontal="center" vertical="top"/>
      <protection/>
    </xf>
    <xf numFmtId="49" fontId="8" fillId="0" borderId="62" xfId="46" applyNumberFormat="1" applyFont="1" applyBorder="1" applyAlignment="1">
      <alignment horizontal="left" vertical="top"/>
      <protection/>
    </xf>
    <xf numFmtId="0" fontId="8" fillId="0" borderId="62" xfId="46" applyFont="1" applyBorder="1" applyAlignment="1">
      <alignment wrapText="1"/>
      <protection/>
    </xf>
    <xf numFmtId="49" fontId="8" fillId="0" borderId="62" xfId="46" applyNumberFormat="1" applyFont="1" applyBorder="1" applyAlignment="1">
      <alignment horizontal="center" shrinkToFit="1"/>
      <protection/>
    </xf>
    <xf numFmtId="4" fontId="8" fillId="0" borderId="62" xfId="46" applyNumberFormat="1" applyFont="1" applyBorder="1" applyAlignment="1">
      <alignment horizontal="right"/>
      <protection/>
    </xf>
    <xf numFmtId="4" fontId="8" fillId="0" borderId="62" xfId="46" applyNumberFormat="1" applyFont="1" applyBorder="1">
      <alignment/>
      <protection/>
    </xf>
    <xf numFmtId="0" fontId="9" fillId="0" borderId="62" xfId="46" applyFont="1" applyBorder="1" applyAlignment="1">
      <alignment horizontal="center"/>
      <protection/>
    </xf>
    <xf numFmtId="49" fontId="9" fillId="0" borderId="62" xfId="46" applyNumberFormat="1" applyFont="1" applyBorder="1" applyAlignment="1">
      <alignment horizontal="left"/>
      <protection/>
    </xf>
    <xf numFmtId="4" fontId="14" fillId="36" borderId="62" xfId="46" applyNumberFormat="1" applyFont="1" applyFill="1" applyBorder="1" applyAlignment="1">
      <alignment horizontal="right" wrapText="1"/>
      <protection/>
    </xf>
    <xf numFmtId="0" fontId="14" fillId="36" borderId="62" xfId="46" applyFont="1" applyFill="1" applyBorder="1" applyAlignment="1">
      <alignment horizontal="left" wrapText="1"/>
      <protection/>
    </xf>
    <xf numFmtId="0" fontId="14" fillId="0" borderId="62" xfId="0" applyFont="1" applyBorder="1" applyAlignment="1">
      <alignment horizontal="right"/>
    </xf>
    <xf numFmtId="0" fontId="0" fillId="33" borderId="63" xfId="46" applyFill="1" applyBorder="1" applyAlignment="1">
      <alignment horizontal="center"/>
      <protection/>
    </xf>
    <xf numFmtId="49" fontId="3" fillId="33" borderId="63" xfId="46" applyNumberFormat="1" applyFont="1" applyFill="1" applyBorder="1" applyAlignment="1">
      <alignment horizontal="left"/>
      <protection/>
    </xf>
    <xf numFmtId="0" fontId="3" fillId="33" borderId="63" xfId="46" applyFont="1" applyFill="1" applyBorder="1">
      <alignment/>
      <protection/>
    </xf>
    <xf numFmtId="4" fontId="0" fillId="33" borderId="63" xfId="46" applyNumberFormat="1" applyFill="1" applyBorder="1" applyAlignment="1">
      <alignment horizontal="right"/>
      <protection/>
    </xf>
    <xf numFmtId="4" fontId="1" fillId="33" borderId="63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6" fillId="0" borderId="0" xfId="46" applyFont="1" applyAlignment="1">
      <alignment/>
      <protection/>
    </xf>
    <xf numFmtId="0" fontId="17" fillId="0" borderId="0" xfId="46" applyFont="1" applyBorder="1">
      <alignment/>
      <protection/>
    </xf>
    <xf numFmtId="3" fontId="17" fillId="0" borderId="0" xfId="46" applyNumberFormat="1" applyFont="1" applyBorder="1" applyAlignment="1">
      <alignment horizontal="right"/>
      <protection/>
    </xf>
    <xf numFmtId="4" fontId="17" fillId="0" borderId="0" xfId="46" applyNumberFormat="1" applyFont="1" applyBorder="1">
      <alignment/>
      <protection/>
    </xf>
    <xf numFmtId="0" fontId="16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9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62" xfId="0" applyNumberFormat="1" applyFont="1" applyBorder="1" applyAlignment="1">
      <alignment/>
    </xf>
    <xf numFmtId="3" fontId="0" fillId="0" borderId="64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6" fillId="0" borderId="2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58" xfId="0" applyFont="1" applyBorder="1" applyAlignment="1">
      <alignment horizontal="left"/>
    </xf>
    <xf numFmtId="3" fontId="1" fillId="33" borderId="44" xfId="0" applyNumberFormat="1" applyFont="1" applyFill="1" applyBorder="1" applyAlignment="1">
      <alignment horizontal="right"/>
    </xf>
    <xf numFmtId="3" fontId="1" fillId="33" borderId="61" xfId="0" applyNumberFormat="1" applyFont="1" applyFill="1" applyBorder="1" applyAlignment="1">
      <alignment horizontal="right"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69" xfId="46" applyFont="1" applyBorder="1" applyAlignment="1">
      <alignment horizontal="center"/>
      <protection/>
    </xf>
    <xf numFmtId="0" fontId="0" fillId="0" borderId="70" xfId="46" applyFont="1" applyBorder="1" applyAlignment="1">
      <alignment horizontal="left"/>
      <protection/>
    </xf>
    <xf numFmtId="0" fontId="0" fillId="0" borderId="52" xfId="46" applyFont="1" applyBorder="1" applyAlignment="1">
      <alignment horizontal="left"/>
      <protection/>
    </xf>
    <xf numFmtId="0" fontId="0" fillId="0" borderId="71" xfId="46" applyFont="1" applyBorder="1" applyAlignment="1">
      <alignment horizontal="left"/>
      <protection/>
    </xf>
    <xf numFmtId="0" fontId="14" fillId="36" borderId="22" xfId="46" applyFont="1" applyFill="1" applyBorder="1" applyAlignment="1">
      <alignment horizontal="left" wrapText="1"/>
      <protection/>
    </xf>
    <xf numFmtId="0" fontId="15" fillId="0" borderId="0" xfId="0" applyFont="1" applyAlignment="1">
      <alignment horizontal="left" wrapText="1"/>
    </xf>
    <xf numFmtId="0" fontId="10" fillId="0" borderId="0" xfId="46" applyFont="1" applyAlignment="1">
      <alignment horizontal="center"/>
      <protection/>
    </xf>
    <xf numFmtId="49" fontId="0" fillId="0" borderId="68" xfId="46" applyNumberFormat="1" applyFont="1" applyBorder="1" applyAlignment="1">
      <alignment horizontal="center"/>
      <protection/>
    </xf>
    <xf numFmtId="0" fontId="0" fillId="0" borderId="70" xfId="46" applyBorder="1" applyAlignment="1">
      <alignment horizontal="center" shrinkToFit="1"/>
      <protection/>
    </xf>
    <xf numFmtId="0" fontId="0" fillId="0" borderId="52" xfId="46" applyBorder="1" applyAlignment="1">
      <alignment horizontal="center" shrinkToFit="1"/>
      <protection/>
    </xf>
    <xf numFmtId="0" fontId="0" fillId="0" borderId="71" xfId="46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4"/>
  <sheetViews>
    <sheetView zoomScalePageLayoutView="0" workbookViewId="0" topLeftCell="A1">
      <selection activeCell="B36" sqref="B36:G44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75" customHeight="1">
      <c r="A4" s="7" t="s">
        <v>73</v>
      </c>
      <c r="B4" s="8"/>
      <c r="C4" s="9" t="s">
        <v>74</v>
      </c>
      <c r="D4" s="10"/>
      <c r="E4" s="10"/>
      <c r="F4" s="11"/>
      <c r="G4" s="12"/>
    </row>
    <row r="5" spans="1:7" ht="12.7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75" customHeight="1">
      <c r="A6" s="7" t="s">
        <v>71</v>
      </c>
      <c r="B6" s="8"/>
      <c r="C6" s="9" t="s">
        <v>72</v>
      </c>
      <c r="D6" s="10"/>
      <c r="E6" s="10"/>
      <c r="F6" s="18"/>
      <c r="G6" s="12"/>
    </row>
    <row r="7" spans="1:9" ht="12.75">
      <c r="A7" s="13" t="s">
        <v>8</v>
      </c>
      <c r="B7" s="15"/>
      <c r="C7" s="174" t="s">
        <v>282</v>
      </c>
      <c r="D7" s="175"/>
      <c r="E7" s="19" t="s">
        <v>9</v>
      </c>
      <c r="F7" s="20"/>
      <c r="G7" s="21">
        <v>0</v>
      </c>
      <c r="H7" s="22"/>
      <c r="I7" s="22"/>
    </row>
    <row r="8" spans="1:7" ht="12.75">
      <c r="A8" s="13" t="s">
        <v>10</v>
      </c>
      <c r="B8" s="15"/>
      <c r="C8" s="174" t="s">
        <v>281</v>
      </c>
      <c r="D8" s="175"/>
      <c r="E8" s="16" t="s">
        <v>11</v>
      </c>
      <c r="F8" s="15"/>
      <c r="G8" s="23">
        <f>IF(PocetMJ=0,,ROUND((F29+F31)/PocetMJ,1))</f>
        <v>0</v>
      </c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76"/>
      <c r="F11" s="177"/>
      <c r="G11" s="178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75" customHeight="1">
      <c r="A14" s="40"/>
      <c r="B14" s="41" t="s">
        <v>19</v>
      </c>
      <c r="C14" s="42">
        <f>Dodavka</f>
        <v>0</v>
      </c>
      <c r="D14" s="43" t="str">
        <f>Rekapitulace!A19</f>
        <v>Ztížené výrobní podmínky</v>
      </c>
      <c r="E14" s="44"/>
      <c r="F14" s="45"/>
      <c r="G14" s="42">
        <f>Rekapitulace!I19</f>
        <v>0</v>
      </c>
    </row>
    <row r="15" spans="1:7" ht="15.75" customHeight="1">
      <c r="A15" s="40" t="s">
        <v>20</v>
      </c>
      <c r="B15" s="41" t="s">
        <v>21</v>
      </c>
      <c r="C15" s="42">
        <f>Mont</f>
        <v>0</v>
      </c>
      <c r="D15" s="24" t="str">
        <f>Rekapitulace!A20</f>
        <v>Oborová přirážka</v>
      </c>
      <c r="E15" s="46"/>
      <c r="F15" s="47"/>
      <c r="G15" s="42">
        <f>Rekapitulace!I20</f>
        <v>0</v>
      </c>
    </row>
    <row r="16" spans="1:7" ht="15.75" customHeight="1">
      <c r="A16" s="40" t="s">
        <v>22</v>
      </c>
      <c r="B16" s="41" t="s">
        <v>23</v>
      </c>
      <c r="C16" s="42">
        <f>HSV</f>
        <v>0</v>
      </c>
      <c r="D16" s="24" t="str">
        <f>Rekapitulace!A21</f>
        <v>Přesun stavebních kapacit</v>
      </c>
      <c r="E16" s="46"/>
      <c r="F16" s="47"/>
      <c r="G16" s="42">
        <f>Rekapitulace!I21</f>
        <v>0</v>
      </c>
    </row>
    <row r="17" spans="1:7" ht="15.75" customHeight="1">
      <c r="A17" s="48" t="s">
        <v>24</v>
      </c>
      <c r="B17" s="41" t="s">
        <v>25</v>
      </c>
      <c r="C17" s="42">
        <f>PSV</f>
        <v>0</v>
      </c>
      <c r="D17" s="24" t="str">
        <f>Rekapitulace!A22</f>
        <v>Mimostaveništní doprava</v>
      </c>
      <c r="E17" s="46"/>
      <c r="F17" s="47"/>
      <c r="G17" s="42">
        <f>Rekapitulace!I22</f>
        <v>0</v>
      </c>
    </row>
    <row r="18" spans="1:7" ht="15.75" customHeight="1">
      <c r="A18" s="49" t="s">
        <v>26</v>
      </c>
      <c r="B18" s="41"/>
      <c r="C18" s="42">
        <f>SUM(C14:C17)</f>
        <v>0</v>
      </c>
      <c r="D18" s="50" t="str">
        <f>Rekapitulace!A23</f>
        <v>Zařízení staveniště</v>
      </c>
      <c r="E18" s="46"/>
      <c r="F18" s="47"/>
      <c r="G18" s="42">
        <f>Rekapitulace!I23</f>
        <v>0</v>
      </c>
    </row>
    <row r="19" spans="1:7" ht="15.75" customHeight="1">
      <c r="A19" s="49"/>
      <c r="B19" s="41"/>
      <c r="C19" s="42"/>
      <c r="D19" s="24" t="str">
        <f>Rekapitulace!A24</f>
        <v>Provoz investora</v>
      </c>
      <c r="E19" s="46"/>
      <c r="F19" s="47"/>
      <c r="G19" s="42">
        <f>Rekapitulace!I24</f>
        <v>0</v>
      </c>
    </row>
    <row r="20" spans="1:7" ht="15.75" customHeight="1">
      <c r="A20" s="49" t="s">
        <v>27</v>
      </c>
      <c r="B20" s="41"/>
      <c r="C20" s="42">
        <f>HZS</f>
        <v>0</v>
      </c>
      <c r="D20" s="24" t="str">
        <f>Rekapitulace!A25</f>
        <v>Kompletační činnost (IČD)</v>
      </c>
      <c r="E20" s="46"/>
      <c r="F20" s="47"/>
      <c r="G20" s="42">
        <f>Rekapitulace!I25</f>
        <v>0</v>
      </c>
    </row>
    <row r="21" spans="1:7" ht="15.75" customHeight="1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5.75" customHeight="1" thickBot="1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0</v>
      </c>
      <c r="D29" s="15" t="s">
        <v>40</v>
      </c>
      <c r="E29" s="16"/>
      <c r="F29" s="59">
        <f>ROUND(C22-F31,0)</f>
        <v>0</v>
      </c>
      <c r="G29" s="17"/>
    </row>
    <row r="30" spans="1:7" ht="12.75">
      <c r="A30" s="13" t="s">
        <v>41</v>
      </c>
      <c r="B30" s="15"/>
      <c r="C30" s="58">
        <f>SazbaDPH1</f>
        <v>0</v>
      </c>
      <c r="D30" s="15" t="s">
        <v>40</v>
      </c>
      <c r="E30" s="16"/>
      <c r="F30" s="60">
        <f>ROUND(PRODUCT(F29,C30/100),1)</f>
        <v>0</v>
      </c>
      <c r="G30" s="27"/>
    </row>
    <row r="31" spans="1:7" ht="12.75">
      <c r="A31" s="13" t="s">
        <v>39</v>
      </c>
      <c r="B31" s="15"/>
      <c r="C31" s="58">
        <v>21</v>
      </c>
      <c r="D31" s="15" t="s">
        <v>40</v>
      </c>
      <c r="E31" s="16"/>
      <c r="F31" s="59">
        <v>0</v>
      </c>
      <c r="G31" s="17"/>
    </row>
    <row r="32" spans="1:7" ht="12.75">
      <c r="A32" s="13" t="s">
        <v>41</v>
      </c>
      <c r="B32" s="15"/>
      <c r="C32" s="58">
        <f>SazbaDPH2</f>
        <v>21</v>
      </c>
      <c r="D32" s="15" t="s">
        <v>40</v>
      </c>
      <c r="E32" s="16"/>
      <c r="F32" s="60">
        <f>ROUND(PRODUCT(F31,C32/100),1)</f>
        <v>0</v>
      </c>
      <c r="G32" s="27"/>
    </row>
    <row r="33" spans="1:7" s="66" customFormat="1" ht="19.5" customHeight="1" thickBot="1">
      <c r="A33" s="61" t="s">
        <v>42</v>
      </c>
      <c r="B33" s="62"/>
      <c r="C33" s="62"/>
      <c r="D33" s="62"/>
      <c r="E33" s="63"/>
      <c r="F33" s="64">
        <f>CEILING(SUM(F29:F32),1)</f>
        <v>0</v>
      </c>
      <c r="G33" s="65"/>
    </row>
    <row r="35" spans="1:8" ht="12.75">
      <c r="A35" s="67" t="s">
        <v>43</v>
      </c>
      <c r="B35" s="67"/>
      <c r="C35" s="67"/>
      <c r="D35" s="67"/>
      <c r="E35" s="67"/>
      <c r="F35" s="67"/>
      <c r="G35" s="67"/>
      <c r="H35" t="s">
        <v>4</v>
      </c>
    </row>
    <row r="36" spans="1:8" ht="14.25" customHeight="1">
      <c r="A36" s="67"/>
      <c r="B36" s="173"/>
      <c r="C36" s="173"/>
      <c r="D36" s="173"/>
      <c r="E36" s="173"/>
      <c r="F36" s="173"/>
      <c r="G36" s="173"/>
      <c r="H36" t="s">
        <v>4</v>
      </c>
    </row>
    <row r="37" spans="1:8" ht="12.75" customHeight="1">
      <c r="A37" s="68"/>
      <c r="B37" s="173"/>
      <c r="C37" s="173"/>
      <c r="D37" s="173"/>
      <c r="E37" s="173"/>
      <c r="F37" s="173"/>
      <c r="G37" s="173"/>
      <c r="H37" t="s">
        <v>4</v>
      </c>
    </row>
    <row r="38" spans="1:8" ht="12.75">
      <c r="A38" s="68"/>
      <c r="B38" s="173"/>
      <c r="C38" s="173"/>
      <c r="D38" s="173"/>
      <c r="E38" s="173"/>
      <c r="F38" s="173"/>
      <c r="G38" s="173"/>
      <c r="H38" t="s">
        <v>4</v>
      </c>
    </row>
    <row r="39" spans="1:8" ht="12.75">
      <c r="A39" s="68"/>
      <c r="B39" s="173"/>
      <c r="C39" s="173"/>
      <c r="D39" s="173"/>
      <c r="E39" s="173"/>
      <c r="F39" s="173"/>
      <c r="G39" s="173"/>
      <c r="H39" t="s">
        <v>4</v>
      </c>
    </row>
    <row r="40" spans="1:8" ht="12.75">
      <c r="A40" s="68"/>
      <c r="B40" s="173"/>
      <c r="C40" s="173"/>
      <c r="D40" s="173"/>
      <c r="E40" s="173"/>
      <c r="F40" s="173"/>
      <c r="G40" s="173"/>
      <c r="H40" t="s">
        <v>4</v>
      </c>
    </row>
    <row r="41" spans="1:8" ht="12.75">
      <c r="A41" s="68"/>
      <c r="B41" s="173"/>
      <c r="C41" s="173"/>
      <c r="D41" s="173"/>
      <c r="E41" s="173"/>
      <c r="F41" s="173"/>
      <c r="G41" s="173"/>
      <c r="H41" t="s">
        <v>4</v>
      </c>
    </row>
    <row r="42" spans="1:8" ht="12.75">
      <c r="A42" s="68"/>
      <c r="B42" s="173"/>
      <c r="C42" s="173"/>
      <c r="D42" s="173"/>
      <c r="E42" s="173"/>
      <c r="F42" s="173"/>
      <c r="G42" s="173"/>
      <c r="H42" t="s">
        <v>4</v>
      </c>
    </row>
    <row r="43" spans="1:8" ht="12.75">
      <c r="A43" s="68"/>
      <c r="B43" s="173"/>
      <c r="C43" s="173"/>
      <c r="D43" s="173"/>
      <c r="E43" s="173"/>
      <c r="F43" s="173"/>
      <c r="G43" s="173"/>
      <c r="H43" t="s">
        <v>4</v>
      </c>
    </row>
    <row r="44" spans="1:8" ht="12.75">
      <c r="A44" s="68"/>
      <c r="B44" s="173"/>
      <c r="C44" s="173"/>
      <c r="D44" s="173"/>
      <c r="E44" s="173"/>
      <c r="F44" s="173"/>
      <c r="G44" s="173"/>
      <c r="H44" t="s">
        <v>4</v>
      </c>
    </row>
    <row r="45" spans="2:7" ht="12.75">
      <c r="B45" s="172"/>
      <c r="C45" s="172"/>
      <c r="D45" s="172"/>
      <c r="E45" s="172"/>
      <c r="F45" s="172"/>
      <c r="G45" s="172"/>
    </row>
    <row r="46" spans="2:7" ht="12.75">
      <c r="B46" s="172"/>
      <c r="C46" s="172"/>
      <c r="D46" s="172"/>
      <c r="E46" s="172"/>
      <c r="F46" s="172"/>
      <c r="G46" s="172"/>
    </row>
    <row r="47" spans="2:7" ht="12.75">
      <c r="B47" s="172"/>
      <c r="C47" s="172"/>
      <c r="D47" s="172"/>
      <c r="E47" s="172"/>
      <c r="F47" s="172"/>
      <c r="G47" s="172"/>
    </row>
    <row r="48" spans="2:7" ht="12.75">
      <c r="B48" s="172"/>
      <c r="C48" s="172"/>
      <c r="D48" s="172"/>
      <c r="E48" s="172"/>
      <c r="F48" s="172"/>
      <c r="G48" s="172"/>
    </row>
    <row r="49" spans="2:7" ht="12.75">
      <c r="B49" s="172"/>
      <c r="C49" s="172"/>
      <c r="D49" s="172"/>
      <c r="E49" s="172"/>
      <c r="F49" s="172"/>
      <c r="G49" s="172"/>
    </row>
    <row r="50" spans="2:7" ht="12.75">
      <c r="B50" s="172"/>
      <c r="C50" s="172"/>
      <c r="D50" s="172"/>
      <c r="E50" s="172"/>
      <c r="F50" s="172"/>
      <c r="G50" s="172"/>
    </row>
    <row r="51" spans="2:7" ht="12.75">
      <c r="B51" s="172"/>
      <c r="C51" s="172"/>
      <c r="D51" s="172"/>
      <c r="E51" s="172"/>
      <c r="F51" s="172"/>
      <c r="G51" s="172"/>
    </row>
    <row r="52" spans="2:7" ht="12.75">
      <c r="B52" s="172"/>
      <c r="C52" s="172"/>
      <c r="D52" s="172"/>
      <c r="E52" s="172"/>
      <c r="F52" s="172"/>
      <c r="G52" s="172"/>
    </row>
    <row r="53" spans="2:7" ht="12.75">
      <c r="B53" s="172"/>
      <c r="C53" s="172"/>
      <c r="D53" s="172"/>
      <c r="E53" s="172"/>
      <c r="F53" s="172"/>
      <c r="G53" s="172"/>
    </row>
    <row r="54" spans="2:7" ht="12.75">
      <c r="B54" s="172"/>
      <c r="C54" s="172"/>
      <c r="D54" s="172"/>
      <c r="E54" s="172"/>
      <c r="F54" s="172"/>
      <c r="G54" s="172"/>
    </row>
  </sheetData>
  <sheetProtection/>
  <mergeCells count="14">
    <mergeCell ref="B46:G46"/>
    <mergeCell ref="B47:G47"/>
    <mergeCell ref="B36:G44"/>
    <mergeCell ref="B52:G52"/>
    <mergeCell ref="C7:D7"/>
    <mergeCell ref="C8:D8"/>
    <mergeCell ref="E11:G11"/>
    <mergeCell ref="B45:G45"/>
    <mergeCell ref="B53:G53"/>
    <mergeCell ref="B54:G54"/>
    <mergeCell ref="B48:G48"/>
    <mergeCell ref="B49:G49"/>
    <mergeCell ref="B50:G50"/>
    <mergeCell ref="B51:G5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8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1" t="s">
        <v>5</v>
      </c>
      <c r="B1" s="182"/>
      <c r="C1" s="69" t="str">
        <f>CONCATENATE(cislostavby," ",nazevstavby)</f>
        <v>20181014 Kostelec u Holešova - oprava chodníků</v>
      </c>
      <c r="D1" s="70"/>
      <c r="E1" s="71"/>
      <c r="F1" s="70"/>
      <c r="G1" s="72" t="s">
        <v>44</v>
      </c>
      <c r="H1" s="73">
        <v>1</v>
      </c>
      <c r="I1" s="74"/>
    </row>
    <row r="2" spans="1:9" ht="13.5" thickBot="1">
      <c r="A2" s="183" t="s">
        <v>1</v>
      </c>
      <c r="B2" s="184"/>
      <c r="C2" s="75" t="str">
        <f>CONCATENATE(cisloobjektu," ",nazevobjektu)</f>
        <v>1004 Oprava chodníků - 4. část č.p.26-23</v>
      </c>
      <c r="D2" s="76"/>
      <c r="E2" s="77"/>
      <c r="F2" s="76"/>
      <c r="G2" s="185" t="s">
        <v>75</v>
      </c>
      <c r="H2" s="186"/>
      <c r="I2" s="187"/>
    </row>
    <row r="3" ht="13.5" thickTop="1">
      <c r="F3" s="11"/>
    </row>
    <row r="4" spans="1:9" ht="19.5" customHeight="1">
      <c r="A4" s="78" t="s">
        <v>45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46</v>
      </c>
      <c r="C6" s="81"/>
      <c r="D6" s="82"/>
      <c r="E6" s="83" t="s">
        <v>47</v>
      </c>
      <c r="F6" s="84" t="s">
        <v>48</v>
      </c>
      <c r="G6" s="84" t="s">
        <v>49</v>
      </c>
      <c r="H6" s="84" t="s">
        <v>50</v>
      </c>
      <c r="I6" s="85" t="s">
        <v>27</v>
      </c>
    </row>
    <row r="7" spans="1:9" s="11" customFormat="1" ht="12.75">
      <c r="A7" s="168" t="str">
        <f>Položky!B7</f>
        <v>0</v>
      </c>
      <c r="B7" s="86" t="str">
        <f>Položky!C7</f>
        <v>Přípravné a pomocné práce</v>
      </c>
      <c r="D7" s="87"/>
      <c r="E7" s="169">
        <f>Položky!BA10</f>
        <v>0</v>
      </c>
      <c r="F7" s="170">
        <f>Položky!BB10</f>
        <v>0</v>
      </c>
      <c r="G7" s="170">
        <f>Položky!BC10</f>
        <v>0</v>
      </c>
      <c r="H7" s="170">
        <f>Položky!BD10</f>
        <v>0</v>
      </c>
      <c r="I7" s="171">
        <f>Položky!BE10</f>
        <v>0</v>
      </c>
    </row>
    <row r="8" spans="1:9" s="11" customFormat="1" ht="12.75">
      <c r="A8" s="168" t="str">
        <f>Položky!B11</f>
        <v>1</v>
      </c>
      <c r="B8" s="86" t="str">
        <f>Položky!C11</f>
        <v>Zemní práce</v>
      </c>
      <c r="D8" s="87"/>
      <c r="E8" s="169">
        <f>Položky!BA115</f>
        <v>0</v>
      </c>
      <c r="F8" s="170">
        <f>Položky!BB115</f>
        <v>0</v>
      </c>
      <c r="G8" s="170">
        <f>Položky!BC115</f>
        <v>0</v>
      </c>
      <c r="H8" s="170">
        <f>Položky!BD115</f>
        <v>0</v>
      </c>
      <c r="I8" s="171">
        <f>Položky!BE115</f>
        <v>0</v>
      </c>
    </row>
    <row r="9" spans="1:9" s="11" customFormat="1" ht="12.75">
      <c r="A9" s="168" t="str">
        <f>Položky!B116</f>
        <v>5</v>
      </c>
      <c r="B9" s="86" t="str">
        <f>Položky!C116</f>
        <v>Komunikace</v>
      </c>
      <c r="D9" s="87"/>
      <c r="E9" s="169">
        <f>Položky!BA210</f>
        <v>0</v>
      </c>
      <c r="F9" s="170">
        <f>Položky!BB210</f>
        <v>0</v>
      </c>
      <c r="G9" s="170">
        <f>Položky!BC210</f>
        <v>0</v>
      </c>
      <c r="H9" s="170">
        <f>Položky!BD210</f>
        <v>0</v>
      </c>
      <c r="I9" s="171">
        <f>Položky!BE210</f>
        <v>0</v>
      </c>
    </row>
    <row r="10" spans="1:9" s="11" customFormat="1" ht="12.75">
      <c r="A10" s="168" t="str">
        <f>Položky!B211</f>
        <v>8</v>
      </c>
      <c r="B10" s="86" t="str">
        <f>Položky!C211</f>
        <v>Trubní vedení</v>
      </c>
      <c r="D10" s="87"/>
      <c r="E10" s="169">
        <f>Položky!BA215</f>
        <v>0</v>
      </c>
      <c r="F10" s="170">
        <f>Položky!BB215</f>
        <v>0</v>
      </c>
      <c r="G10" s="170">
        <f>Položky!BC215</f>
        <v>0</v>
      </c>
      <c r="H10" s="170">
        <f>Položky!BD215</f>
        <v>0</v>
      </c>
      <c r="I10" s="171">
        <f>Položky!BE215</f>
        <v>0</v>
      </c>
    </row>
    <row r="11" spans="1:9" s="11" customFormat="1" ht="12.75">
      <c r="A11" s="168" t="str">
        <f>Položky!B216</f>
        <v>9</v>
      </c>
      <c r="B11" s="86" t="str">
        <f>Položky!C216</f>
        <v>Ostatní konstrukce, bourání</v>
      </c>
      <c r="D11" s="87"/>
      <c r="E11" s="169">
        <f>Položky!BA284</f>
        <v>0</v>
      </c>
      <c r="F11" s="170">
        <f>Položky!BB284</f>
        <v>0</v>
      </c>
      <c r="G11" s="170">
        <f>Položky!BC284</f>
        <v>0</v>
      </c>
      <c r="H11" s="170">
        <f>Položky!BD284</f>
        <v>0</v>
      </c>
      <c r="I11" s="171">
        <f>Položky!BE284</f>
        <v>0</v>
      </c>
    </row>
    <row r="12" spans="1:9" s="11" customFormat="1" ht="12.75">
      <c r="A12" s="168" t="str">
        <f>Položky!B285</f>
        <v>711</v>
      </c>
      <c r="B12" s="86" t="str">
        <f>Položky!C285</f>
        <v>Izolace proti vodě</v>
      </c>
      <c r="D12" s="87"/>
      <c r="E12" s="169">
        <f>Položky!BA294</f>
        <v>0</v>
      </c>
      <c r="F12" s="170">
        <f>Položky!BB294</f>
        <v>0</v>
      </c>
      <c r="G12" s="170">
        <f>Položky!BC294</f>
        <v>0</v>
      </c>
      <c r="H12" s="170">
        <f>Položky!BD294</f>
        <v>0</v>
      </c>
      <c r="I12" s="171">
        <f>Položky!BE294</f>
        <v>0</v>
      </c>
    </row>
    <row r="13" spans="1:9" s="11" customFormat="1" ht="13.5" thickBot="1">
      <c r="A13" s="168" t="str">
        <f>Položky!B295</f>
        <v>767</v>
      </c>
      <c r="B13" s="86" t="str">
        <f>Položky!C295</f>
        <v>Konstrukce zámečnické</v>
      </c>
      <c r="D13" s="87"/>
      <c r="E13" s="169">
        <f>Položky!BA306</f>
        <v>0</v>
      </c>
      <c r="F13" s="170">
        <f>Položky!BB306</f>
        <v>0</v>
      </c>
      <c r="G13" s="170">
        <f>Položky!BC306</f>
        <v>0</v>
      </c>
      <c r="H13" s="170">
        <f>Položky!BD306</f>
        <v>0</v>
      </c>
      <c r="I13" s="171">
        <f>Položky!BE306</f>
        <v>0</v>
      </c>
    </row>
    <row r="14" spans="1:9" s="94" customFormat="1" ht="13.5" thickBot="1">
      <c r="A14" s="88"/>
      <c r="B14" s="89" t="s">
        <v>51</v>
      </c>
      <c r="C14" s="89"/>
      <c r="D14" s="90"/>
      <c r="E14" s="91">
        <f>SUM(E7:E13)</f>
        <v>0</v>
      </c>
      <c r="F14" s="92">
        <f>SUM(F7:F13)</f>
        <v>0</v>
      </c>
      <c r="G14" s="92">
        <f>SUM(G7:G13)</f>
        <v>0</v>
      </c>
      <c r="H14" s="92">
        <f>SUM(H7:H13)</f>
        <v>0</v>
      </c>
      <c r="I14" s="93">
        <f>SUM(I7:I13)</f>
        <v>0</v>
      </c>
    </row>
    <row r="15" spans="1:9" ht="12.75">
      <c r="A15" s="11"/>
      <c r="B15" s="11"/>
      <c r="C15" s="11"/>
      <c r="D15" s="11"/>
      <c r="E15" s="11"/>
      <c r="F15" s="11"/>
      <c r="G15" s="11"/>
      <c r="H15" s="11"/>
      <c r="I15" s="11"/>
    </row>
    <row r="16" spans="1:57" ht="19.5" customHeight="1">
      <c r="A16" s="1" t="s">
        <v>52</v>
      </c>
      <c r="B16" s="1"/>
      <c r="C16" s="1"/>
      <c r="D16" s="1"/>
      <c r="E16" s="1"/>
      <c r="F16" s="1"/>
      <c r="G16" s="95"/>
      <c r="H16" s="1"/>
      <c r="I16" s="1"/>
      <c r="BA16" s="30"/>
      <c r="BB16" s="30"/>
      <c r="BC16" s="30"/>
      <c r="BD16" s="30"/>
      <c r="BE16" s="30"/>
    </row>
    <row r="17" ht="13.5" thickBot="1"/>
    <row r="18" spans="1:9" ht="12.75">
      <c r="A18" s="96" t="s">
        <v>53</v>
      </c>
      <c r="B18" s="97"/>
      <c r="C18" s="97"/>
      <c r="D18" s="98"/>
      <c r="E18" s="99" t="s">
        <v>54</v>
      </c>
      <c r="F18" s="100" t="s">
        <v>55</v>
      </c>
      <c r="G18" s="101" t="s">
        <v>56</v>
      </c>
      <c r="H18" s="102"/>
      <c r="I18" s="103" t="s">
        <v>54</v>
      </c>
    </row>
    <row r="19" spans="1:53" ht="12.75">
      <c r="A19" s="104" t="s">
        <v>273</v>
      </c>
      <c r="B19" s="105"/>
      <c r="C19" s="105"/>
      <c r="D19" s="106"/>
      <c r="E19" s="107">
        <v>0</v>
      </c>
      <c r="F19" s="108">
        <v>0</v>
      </c>
      <c r="G19" s="109">
        <f aca="true" t="shared" si="0" ref="G19:G26">CHOOSE(BA19+1,HSV+PSV,HSV+PSV+Mont,HSV+PSV+Dodavka+Mont,HSV,PSV,Mont,Dodavka,Mont+Dodavka,0)</f>
        <v>0</v>
      </c>
      <c r="H19" s="110"/>
      <c r="I19" s="111">
        <f aca="true" t="shared" si="1" ref="I19:I26">E19+F19*G19/100</f>
        <v>0</v>
      </c>
      <c r="BA19">
        <v>0</v>
      </c>
    </row>
    <row r="20" spans="1:53" ht="12.75">
      <c r="A20" s="104" t="s">
        <v>274</v>
      </c>
      <c r="B20" s="105"/>
      <c r="C20" s="105"/>
      <c r="D20" s="106"/>
      <c r="E20" s="107">
        <v>0</v>
      </c>
      <c r="F20" s="108">
        <v>0</v>
      </c>
      <c r="G20" s="109">
        <f t="shared" si="0"/>
        <v>0</v>
      </c>
      <c r="H20" s="110"/>
      <c r="I20" s="111">
        <f t="shared" si="1"/>
        <v>0</v>
      </c>
      <c r="BA20">
        <v>0</v>
      </c>
    </row>
    <row r="21" spans="1:53" ht="12.75">
      <c r="A21" s="104" t="s">
        <v>275</v>
      </c>
      <c r="B21" s="105"/>
      <c r="C21" s="105"/>
      <c r="D21" s="106"/>
      <c r="E21" s="107">
        <v>0</v>
      </c>
      <c r="F21" s="108">
        <v>0</v>
      </c>
      <c r="G21" s="109">
        <f t="shared" si="0"/>
        <v>0</v>
      </c>
      <c r="H21" s="110"/>
      <c r="I21" s="111">
        <f t="shared" si="1"/>
        <v>0</v>
      </c>
      <c r="BA21">
        <v>0</v>
      </c>
    </row>
    <row r="22" spans="1:53" ht="12.75">
      <c r="A22" s="104" t="s">
        <v>276</v>
      </c>
      <c r="B22" s="105"/>
      <c r="C22" s="105"/>
      <c r="D22" s="106"/>
      <c r="E22" s="107">
        <v>0</v>
      </c>
      <c r="F22" s="108">
        <v>0</v>
      </c>
      <c r="G22" s="109">
        <f t="shared" si="0"/>
        <v>0</v>
      </c>
      <c r="H22" s="110"/>
      <c r="I22" s="111">
        <f t="shared" si="1"/>
        <v>0</v>
      </c>
      <c r="BA22">
        <v>0</v>
      </c>
    </row>
    <row r="23" spans="1:53" ht="12.75">
      <c r="A23" s="104" t="s">
        <v>277</v>
      </c>
      <c r="B23" s="105"/>
      <c r="C23" s="105"/>
      <c r="D23" s="106"/>
      <c r="E23" s="107">
        <v>0</v>
      </c>
      <c r="F23" s="108">
        <v>0</v>
      </c>
      <c r="G23" s="109">
        <f t="shared" si="0"/>
        <v>0</v>
      </c>
      <c r="H23" s="110"/>
      <c r="I23" s="111">
        <f t="shared" si="1"/>
        <v>0</v>
      </c>
      <c r="BA23">
        <v>1</v>
      </c>
    </row>
    <row r="24" spans="1:53" ht="12.75">
      <c r="A24" s="104" t="s">
        <v>278</v>
      </c>
      <c r="B24" s="105"/>
      <c r="C24" s="105"/>
      <c r="D24" s="106"/>
      <c r="E24" s="107">
        <v>0</v>
      </c>
      <c r="F24" s="108">
        <v>0</v>
      </c>
      <c r="G24" s="109">
        <f t="shared" si="0"/>
        <v>0</v>
      </c>
      <c r="H24" s="110"/>
      <c r="I24" s="111">
        <f t="shared" si="1"/>
        <v>0</v>
      </c>
      <c r="BA24">
        <v>1</v>
      </c>
    </row>
    <row r="25" spans="1:53" ht="12.75">
      <c r="A25" s="104" t="s">
        <v>279</v>
      </c>
      <c r="B25" s="105"/>
      <c r="C25" s="105"/>
      <c r="D25" s="106"/>
      <c r="E25" s="107">
        <v>0</v>
      </c>
      <c r="F25" s="108">
        <v>0</v>
      </c>
      <c r="G25" s="109">
        <f t="shared" si="0"/>
        <v>0</v>
      </c>
      <c r="H25" s="110"/>
      <c r="I25" s="111">
        <f t="shared" si="1"/>
        <v>0</v>
      </c>
      <c r="BA25">
        <v>2</v>
      </c>
    </row>
    <row r="26" spans="1:53" ht="12.75">
      <c r="A26" s="104" t="s">
        <v>280</v>
      </c>
      <c r="B26" s="105"/>
      <c r="C26" s="105"/>
      <c r="D26" s="106"/>
      <c r="E26" s="107">
        <v>0</v>
      </c>
      <c r="F26" s="108">
        <v>0</v>
      </c>
      <c r="G26" s="109">
        <f t="shared" si="0"/>
        <v>0</v>
      </c>
      <c r="H26" s="110"/>
      <c r="I26" s="111">
        <f t="shared" si="1"/>
        <v>0</v>
      </c>
      <c r="BA26">
        <v>2</v>
      </c>
    </row>
    <row r="27" spans="1:9" ht="13.5" thickBot="1">
      <c r="A27" s="112"/>
      <c r="B27" s="113" t="s">
        <v>57</v>
      </c>
      <c r="C27" s="114"/>
      <c r="D27" s="115"/>
      <c r="E27" s="116"/>
      <c r="F27" s="117"/>
      <c r="G27" s="117"/>
      <c r="H27" s="179">
        <f>SUM(I19:I26)</f>
        <v>0</v>
      </c>
      <c r="I27" s="180"/>
    </row>
    <row r="29" spans="2:9" ht="12.75">
      <c r="B29" s="94"/>
      <c r="F29" s="118"/>
      <c r="G29" s="119"/>
      <c r="H29" s="119"/>
      <c r="I29" s="120"/>
    </row>
    <row r="30" spans="6:9" ht="12.75">
      <c r="F30" s="118"/>
      <c r="G30" s="119"/>
      <c r="H30" s="119"/>
      <c r="I30" s="120"/>
    </row>
    <row r="31" spans="6:9" ht="12.75">
      <c r="F31" s="118"/>
      <c r="G31" s="119"/>
      <c r="H31" s="119"/>
      <c r="I31" s="120"/>
    </row>
    <row r="32" spans="6:9" ht="12.75">
      <c r="F32" s="118"/>
      <c r="G32" s="119"/>
      <c r="H32" s="119"/>
      <c r="I32" s="120"/>
    </row>
    <row r="33" spans="6:9" ht="12.75">
      <c r="F33" s="118"/>
      <c r="G33" s="119"/>
      <c r="H33" s="119"/>
      <c r="I33" s="120"/>
    </row>
    <row r="34" spans="6:9" ht="12.75">
      <c r="F34" s="118"/>
      <c r="G34" s="119"/>
      <c r="H34" s="119"/>
      <c r="I34" s="120"/>
    </row>
    <row r="35" spans="6:9" ht="12.75">
      <c r="F35" s="118"/>
      <c r="G35" s="119"/>
      <c r="H35" s="119"/>
      <c r="I35" s="120"/>
    </row>
    <row r="36" spans="6:9" ht="12.75">
      <c r="F36" s="118"/>
      <c r="G36" s="119"/>
      <c r="H36" s="119"/>
      <c r="I36" s="120"/>
    </row>
    <row r="37" spans="6:9" ht="12.75">
      <c r="F37" s="118"/>
      <c r="G37" s="119"/>
      <c r="H37" s="119"/>
      <c r="I37" s="120"/>
    </row>
    <row r="38" spans="6:9" ht="12.75">
      <c r="F38" s="118"/>
      <c r="G38" s="119"/>
      <c r="H38" s="119"/>
      <c r="I38" s="120"/>
    </row>
    <row r="39" spans="6:9" ht="12.75">
      <c r="F39" s="118"/>
      <c r="G39" s="119"/>
      <c r="H39" s="119"/>
      <c r="I39" s="120"/>
    </row>
    <row r="40" spans="6:9" ht="12.75">
      <c r="F40" s="118"/>
      <c r="G40" s="119"/>
      <c r="H40" s="119"/>
      <c r="I40" s="120"/>
    </row>
    <row r="41" spans="6:9" ht="12.75">
      <c r="F41" s="118"/>
      <c r="G41" s="119"/>
      <c r="H41" s="119"/>
      <c r="I41" s="120"/>
    </row>
    <row r="42" spans="6:9" ht="12.75">
      <c r="F42" s="118"/>
      <c r="G42" s="119"/>
      <c r="H42" s="119"/>
      <c r="I42" s="120"/>
    </row>
    <row r="43" spans="6:9" ht="12.75">
      <c r="F43" s="118"/>
      <c r="G43" s="119"/>
      <c r="H43" s="119"/>
      <c r="I43" s="120"/>
    </row>
    <row r="44" spans="6:9" ht="12.75">
      <c r="F44" s="118"/>
      <c r="G44" s="119"/>
      <c r="H44" s="119"/>
      <c r="I44" s="120"/>
    </row>
    <row r="45" spans="6:9" ht="12.75">
      <c r="F45" s="118"/>
      <c r="G45" s="119"/>
      <c r="H45" s="119"/>
      <c r="I45" s="120"/>
    </row>
    <row r="46" spans="6:9" ht="12.75">
      <c r="F46" s="118"/>
      <c r="G46" s="119"/>
      <c r="H46" s="119"/>
      <c r="I46" s="120"/>
    </row>
    <row r="47" spans="6:9" ht="12.75">
      <c r="F47" s="118"/>
      <c r="G47" s="119"/>
      <c r="H47" s="119"/>
      <c r="I47" s="120"/>
    </row>
    <row r="48" spans="6:9" ht="12.75">
      <c r="F48" s="118"/>
      <c r="G48" s="119"/>
      <c r="H48" s="119"/>
      <c r="I48" s="120"/>
    </row>
    <row r="49" spans="6:9" ht="12.75">
      <c r="F49" s="118"/>
      <c r="G49" s="119"/>
      <c r="H49" s="119"/>
      <c r="I49" s="120"/>
    </row>
    <row r="50" spans="6:9" ht="12.75">
      <c r="F50" s="118"/>
      <c r="G50" s="119"/>
      <c r="H50" s="119"/>
      <c r="I50" s="120"/>
    </row>
    <row r="51" spans="6:9" ht="12.75">
      <c r="F51" s="118"/>
      <c r="G51" s="119"/>
      <c r="H51" s="119"/>
      <c r="I51" s="120"/>
    </row>
    <row r="52" spans="6:9" ht="12.75">
      <c r="F52" s="118"/>
      <c r="G52" s="119"/>
      <c r="H52" s="119"/>
      <c r="I52" s="120"/>
    </row>
    <row r="53" spans="6:9" ht="12.75">
      <c r="F53" s="118"/>
      <c r="G53" s="119"/>
      <c r="H53" s="119"/>
      <c r="I53" s="120"/>
    </row>
    <row r="54" spans="6:9" ht="12.75">
      <c r="F54" s="118"/>
      <c r="G54" s="119"/>
      <c r="H54" s="119"/>
      <c r="I54" s="120"/>
    </row>
    <row r="55" spans="6:9" ht="12.75">
      <c r="F55" s="118"/>
      <c r="G55" s="119"/>
      <c r="H55" s="119"/>
      <c r="I55" s="120"/>
    </row>
    <row r="56" spans="6:9" ht="12.75">
      <c r="F56" s="118"/>
      <c r="G56" s="119"/>
      <c r="H56" s="119"/>
      <c r="I56" s="120"/>
    </row>
    <row r="57" spans="6:9" ht="12.75">
      <c r="F57" s="118"/>
      <c r="G57" s="119"/>
      <c r="H57" s="119"/>
      <c r="I57" s="120"/>
    </row>
    <row r="58" spans="6:9" ht="12.75">
      <c r="F58" s="118"/>
      <c r="G58" s="119"/>
      <c r="H58" s="119"/>
      <c r="I58" s="120"/>
    </row>
    <row r="59" spans="6:9" ht="12.75">
      <c r="F59" s="118"/>
      <c r="G59" s="119"/>
      <c r="H59" s="119"/>
      <c r="I59" s="120"/>
    </row>
    <row r="60" spans="6:9" ht="12.75">
      <c r="F60" s="118"/>
      <c r="G60" s="119"/>
      <c r="H60" s="119"/>
      <c r="I60" s="120"/>
    </row>
    <row r="61" spans="6:9" ht="12.75">
      <c r="F61" s="118"/>
      <c r="G61" s="119"/>
      <c r="H61" s="119"/>
      <c r="I61" s="120"/>
    </row>
    <row r="62" spans="6:9" ht="12.75">
      <c r="F62" s="118"/>
      <c r="G62" s="119"/>
      <c r="H62" s="119"/>
      <c r="I62" s="120"/>
    </row>
    <row r="63" spans="6:9" ht="12.75">
      <c r="F63" s="118"/>
      <c r="G63" s="119"/>
      <c r="H63" s="119"/>
      <c r="I63" s="120"/>
    </row>
    <row r="64" spans="6:9" ht="12.75">
      <c r="F64" s="118"/>
      <c r="G64" s="119"/>
      <c r="H64" s="119"/>
      <c r="I64" s="120"/>
    </row>
    <row r="65" spans="6:9" ht="12.75">
      <c r="F65" s="118"/>
      <c r="G65" s="119"/>
      <c r="H65" s="119"/>
      <c r="I65" s="120"/>
    </row>
    <row r="66" spans="6:9" ht="12.75">
      <c r="F66" s="118"/>
      <c r="G66" s="119"/>
      <c r="H66" s="119"/>
      <c r="I66" s="120"/>
    </row>
    <row r="67" spans="6:9" ht="12.75">
      <c r="F67" s="118"/>
      <c r="G67" s="119"/>
      <c r="H67" s="119"/>
      <c r="I67" s="120"/>
    </row>
    <row r="68" spans="6:9" ht="12.75">
      <c r="F68" s="118"/>
      <c r="G68" s="119"/>
      <c r="H68" s="119"/>
      <c r="I68" s="120"/>
    </row>
    <row r="69" spans="6:9" ht="12.75">
      <c r="F69" s="118"/>
      <c r="G69" s="119"/>
      <c r="H69" s="119"/>
      <c r="I69" s="120"/>
    </row>
    <row r="70" spans="6:9" ht="12.75">
      <c r="F70" s="118"/>
      <c r="G70" s="119"/>
      <c r="H70" s="119"/>
      <c r="I70" s="120"/>
    </row>
    <row r="71" spans="6:9" ht="12.75">
      <c r="F71" s="118"/>
      <c r="G71" s="119"/>
      <c r="H71" s="119"/>
      <c r="I71" s="120"/>
    </row>
    <row r="72" spans="6:9" ht="12.75">
      <c r="F72" s="118"/>
      <c r="G72" s="119"/>
      <c r="H72" s="119"/>
      <c r="I72" s="120"/>
    </row>
    <row r="73" spans="6:9" ht="12.75">
      <c r="F73" s="118"/>
      <c r="G73" s="119"/>
      <c r="H73" s="119"/>
      <c r="I73" s="120"/>
    </row>
    <row r="74" spans="6:9" ht="12.75">
      <c r="F74" s="118"/>
      <c r="G74" s="119"/>
      <c r="H74" s="119"/>
      <c r="I74" s="120"/>
    </row>
    <row r="75" spans="6:9" ht="12.75">
      <c r="F75" s="118"/>
      <c r="G75" s="119"/>
      <c r="H75" s="119"/>
      <c r="I75" s="120"/>
    </row>
    <row r="76" spans="6:9" ht="12.75">
      <c r="F76" s="118"/>
      <c r="G76" s="119"/>
      <c r="H76" s="119"/>
      <c r="I76" s="120"/>
    </row>
    <row r="77" spans="6:9" ht="12.75">
      <c r="F77" s="118"/>
      <c r="G77" s="119"/>
      <c r="H77" s="119"/>
      <c r="I77" s="120"/>
    </row>
    <row r="78" spans="6:9" ht="12.75">
      <c r="F78" s="118"/>
      <c r="G78" s="119"/>
      <c r="H78" s="119"/>
      <c r="I78" s="120"/>
    </row>
  </sheetData>
  <sheetProtection/>
  <mergeCells count="4">
    <mergeCell ref="H27:I27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379"/>
  <sheetViews>
    <sheetView showGridLines="0" showZeros="0" tabSelected="1" zoomScalePageLayoutView="0" workbookViewId="0" topLeftCell="A208">
      <selection activeCell="F311" sqref="F311"/>
    </sheetView>
  </sheetViews>
  <sheetFormatPr defaultColWidth="9.00390625" defaultRowHeight="12.75"/>
  <cols>
    <col min="1" max="1" width="4.375" style="121" customWidth="1"/>
    <col min="2" max="2" width="11.625" style="121" customWidth="1"/>
    <col min="3" max="3" width="40.375" style="121" customWidth="1"/>
    <col min="4" max="4" width="5.625" style="121" customWidth="1"/>
    <col min="5" max="5" width="8.625" style="130" customWidth="1"/>
    <col min="6" max="6" width="9.875" style="121" customWidth="1"/>
    <col min="7" max="7" width="13.875" style="121" customWidth="1"/>
    <col min="8" max="11" width="9.125" style="121" customWidth="1"/>
    <col min="12" max="12" width="75.375" style="121" customWidth="1"/>
    <col min="13" max="16384" width="9.125" style="121" customWidth="1"/>
  </cols>
  <sheetData>
    <row r="1" spans="1:7" ht="15.75">
      <c r="A1" s="190" t="s">
        <v>58</v>
      </c>
      <c r="B1" s="190"/>
      <c r="C1" s="190"/>
      <c r="D1" s="190"/>
      <c r="E1" s="190"/>
      <c r="F1" s="190"/>
      <c r="G1" s="190"/>
    </row>
    <row r="2" spans="2:7" ht="13.5" thickBot="1">
      <c r="B2" s="122"/>
      <c r="C2" s="123"/>
      <c r="D2" s="123"/>
      <c r="E2" s="124"/>
      <c r="F2" s="123"/>
      <c r="G2" s="123"/>
    </row>
    <row r="3" spans="1:7" ht="13.5" thickTop="1">
      <c r="A3" s="181" t="s">
        <v>5</v>
      </c>
      <c r="B3" s="182"/>
      <c r="C3" s="69" t="str">
        <f>CONCATENATE(cislostavby," ",nazevstavby)</f>
        <v>20181014 Kostelec u Holešova - oprava chodníků</v>
      </c>
      <c r="D3" s="70"/>
      <c r="E3" s="125" t="s">
        <v>59</v>
      </c>
      <c r="F3" s="126">
        <f>Rekapitulace!H1</f>
        <v>1</v>
      </c>
      <c r="G3" s="127"/>
    </row>
    <row r="4" spans="1:7" ht="13.5" thickBot="1">
      <c r="A4" s="191" t="s">
        <v>1</v>
      </c>
      <c r="B4" s="184"/>
      <c r="C4" s="75" t="str">
        <f>CONCATENATE(cisloobjektu," ",nazevobjektu)</f>
        <v>1004 Oprava chodníků - 4. část č.p.26-23</v>
      </c>
      <c r="D4" s="76"/>
      <c r="E4" s="192" t="str">
        <f>Rekapitulace!G2</f>
        <v>Základní</v>
      </c>
      <c r="F4" s="193"/>
      <c r="G4" s="194"/>
    </row>
    <row r="5" spans="1:7" ht="13.5" thickTop="1">
      <c r="A5" s="128"/>
      <c r="B5" s="129"/>
      <c r="C5" s="129"/>
      <c r="G5" s="131"/>
    </row>
    <row r="6" spans="1:7" ht="12.75">
      <c r="A6" s="132" t="s">
        <v>60</v>
      </c>
      <c r="B6" s="133" t="s">
        <v>61</v>
      </c>
      <c r="C6" s="133" t="s">
        <v>62</v>
      </c>
      <c r="D6" s="133" t="s">
        <v>63</v>
      </c>
      <c r="E6" s="134" t="s">
        <v>64</v>
      </c>
      <c r="F6" s="133" t="s">
        <v>65</v>
      </c>
      <c r="G6" s="135" t="s">
        <v>66</v>
      </c>
    </row>
    <row r="7" spans="1:15" ht="12.75">
      <c r="A7" s="136" t="s">
        <v>67</v>
      </c>
      <c r="B7" s="137" t="s">
        <v>76</v>
      </c>
      <c r="C7" s="138" t="s">
        <v>77</v>
      </c>
      <c r="D7" s="139"/>
      <c r="E7" s="140"/>
      <c r="F7" s="140"/>
      <c r="G7" s="141"/>
      <c r="H7" s="142"/>
      <c r="I7" s="142"/>
      <c r="O7" s="143">
        <v>1</v>
      </c>
    </row>
    <row r="8" spans="1:104" ht="12.75">
      <c r="A8" s="144">
        <v>1</v>
      </c>
      <c r="B8" s="145" t="s">
        <v>78</v>
      </c>
      <c r="C8" s="146" t="s">
        <v>79</v>
      </c>
      <c r="D8" s="147" t="s">
        <v>80</v>
      </c>
      <c r="E8" s="148">
        <v>1</v>
      </c>
      <c r="F8" s="148">
        <v>0</v>
      </c>
      <c r="G8" s="149">
        <f>E8*F8</f>
        <v>0</v>
      </c>
      <c r="O8" s="143">
        <v>2</v>
      </c>
      <c r="AA8" s="121">
        <v>12</v>
      </c>
      <c r="AB8" s="121">
        <v>0</v>
      </c>
      <c r="AC8" s="121">
        <v>30</v>
      </c>
      <c r="AZ8" s="121">
        <v>1</v>
      </c>
      <c r="BA8" s="121">
        <f>IF(AZ8=1,G8,0)</f>
        <v>0</v>
      </c>
      <c r="BB8" s="121">
        <f>IF(AZ8=2,G8,0)</f>
        <v>0</v>
      </c>
      <c r="BC8" s="121">
        <f>IF(AZ8=3,G8,0)</f>
        <v>0</v>
      </c>
      <c r="BD8" s="121">
        <f>IF(AZ8=4,G8,0)</f>
        <v>0</v>
      </c>
      <c r="BE8" s="121">
        <f>IF(AZ8=5,G8,0)</f>
        <v>0</v>
      </c>
      <c r="CZ8" s="121">
        <v>0</v>
      </c>
    </row>
    <row r="9" spans="1:104" ht="12.75">
      <c r="A9" s="144">
        <v>2</v>
      </c>
      <c r="B9" s="145" t="s">
        <v>81</v>
      </c>
      <c r="C9" s="146" t="s">
        <v>82</v>
      </c>
      <c r="D9" s="147" t="s">
        <v>80</v>
      </c>
      <c r="E9" s="148">
        <v>1</v>
      </c>
      <c r="F9" s="148">
        <v>0</v>
      </c>
      <c r="G9" s="149">
        <f>E9*F9</f>
        <v>0</v>
      </c>
      <c r="O9" s="143">
        <v>2</v>
      </c>
      <c r="AA9" s="121">
        <v>12</v>
      </c>
      <c r="AB9" s="121">
        <v>0</v>
      </c>
      <c r="AC9" s="121">
        <v>31</v>
      </c>
      <c r="AZ9" s="121">
        <v>1</v>
      </c>
      <c r="BA9" s="121">
        <f>IF(AZ9=1,G9,0)</f>
        <v>0</v>
      </c>
      <c r="BB9" s="121">
        <f>IF(AZ9=2,G9,0)</f>
        <v>0</v>
      </c>
      <c r="BC9" s="121">
        <f>IF(AZ9=3,G9,0)</f>
        <v>0</v>
      </c>
      <c r="BD9" s="121">
        <f>IF(AZ9=4,G9,0)</f>
        <v>0</v>
      </c>
      <c r="BE9" s="121">
        <f>IF(AZ9=5,G9,0)</f>
        <v>0</v>
      </c>
      <c r="CZ9" s="121">
        <v>0</v>
      </c>
    </row>
    <row r="10" spans="1:57" ht="12.75">
      <c r="A10" s="155"/>
      <c r="B10" s="156" t="s">
        <v>70</v>
      </c>
      <c r="C10" s="157" t="str">
        <f>CONCATENATE(B7," ",C7)</f>
        <v>0 Přípravné a pomocné práce</v>
      </c>
      <c r="D10" s="155"/>
      <c r="E10" s="158"/>
      <c r="F10" s="158"/>
      <c r="G10" s="159">
        <f>SUM(G7:G9)</f>
        <v>0</v>
      </c>
      <c r="O10" s="143">
        <v>4</v>
      </c>
      <c r="BA10" s="160">
        <f>SUM(BA7:BA9)</f>
        <v>0</v>
      </c>
      <c r="BB10" s="160">
        <f>SUM(BB7:BB9)</f>
        <v>0</v>
      </c>
      <c r="BC10" s="160">
        <f>SUM(BC7:BC9)</f>
        <v>0</v>
      </c>
      <c r="BD10" s="160">
        <f>SUM(BD7:BD9)</f>
        <v>0</v>
      </c>
      <c r="BE10" s="160">
        <f>SUM(BE7:BE9)</f>
        <v>0</v>
      </c>
    </row>
    <row r="11" spans="1:15" ht="12.75">
      <c r="A11" s="136" t="s">
        <v>67</v>
      </c>
      <c r="B11" s="137" t="s">
        <v>68</v>
      </c>
      <c r="C11" s="138" t="s">
        <v>69</v>
      </c>
      <c r="D11" s="139"/>
      <c r="E11" s="140"/>
      <c r="F11" s="140"/>
      <c r="G11" s="141"/>
      <c r="H11" s="142"/>
      <c r="I11" s="142"/>
      <c r="O11" s="143">
        <v>1</v>
      </c>
    </row>
    <row r="12" spans="1:104" ht="12.75">
      <c r="A12" s="144">
        <v>3</v>
      </c>
      <c r="B12" s="145" t="s">
        <v>83</v>
      </c>
      <c r="C12" s="146" t="s">
        <v>84</v>
      </c>
      <c r="D12" s="147" t="s">
        <v>85</v>
      </c>
      <c r="E12" s="148">
        <v>240.25</v>
      </c>
      <c r="F12" s="148">
        <v>0</v>
      </c>
      <c r="G12" s="149">
        <f>E12*F12</f>
        <v>0</v>
      </c>
      <c r="O12" s="143">
        <v>2</v>
      </c>
      <c r="AA12" s="121">
        <v>1</v>
      </c>
      <c r="AB12" s="121">
        <v>1</v>
      </c>
      <c r="AC12" s="121">
        <v>1</v>
      </c>
      <c r="AZ12" s="121">
        <v>1</v>
      </c>
      <c r="BA12" s="121">
        <f>IF(AZ12=1,G12,0)</f>
        <v>0</v>
      </c>
      <c r="BB12" s="121">
        <f>IF(AZ12=2,G12,0)</f>
        <v>0</v>
      </c>
      <c r="BC12" s="121">
        <f>IF(AZ12=3,G12,0)</f>
        <v>0</v>
      </c>
      <c r="BD12" s="121">
        <f>IF(AZ12=4,G12,0)</f>
        <v>0</v>
      </c>
      <c r="BE12" s="121">
        <f>IF(AZ12=5,G12,0)</f>
        <v>0</v>
      </c>
      <c r="CZ12" s="121">
        <v>0</v>
      </c>
    </row>
    <row r="13" spans="1:15" ht="12.75">
      <c r="A13" s="150"/>
      <c r="B13" s="151"/>
      <c r="C13" s="188" t="s">
        <v>86</v>
      </c>
      <c r="D13" s="189"/>
      <c r="E13" s="152">
        <v>0</v>
      </c>
      <c r="F13" s="153"/>
      <c r="G13" s="154"/>
      <c r="O13" s="143"/>
    </row>
    <row r="14" spans="1:15" ht="12.75">
      <c r="A14" s="150"/>
      <c r="B14" s="151"/>
      <c r="C14" s="188" t="s">
        <v>87</v>
      </c>
      <c r="D14" s="189"/>
      <c r="E14" s="152">
        <v>58.5</v>
      </c>
      <c r="F14" s="153"/>
      <c r="G14" s="154"/>
      <c r="O14" s="143"/>
    </row>
    <row r="15" spans="1:15" ht="12.75">
      <c r="A15" s="150"/>
      <c r="B15" s="151"/>
      <c r="C15" s="188" t="s">
        <v>88</v>
      </c>
      <c r="D15" s="189"/>
      <c r="E15" s="152">
        <v>0</v>
      </c>
      <c r="F15" s="153"/>
      <c r="G15" s="154"/>
      <c r="O15" s="143"/>
    </row>
    <row r="16" spans="1:15" ht="12.75">
      <c r="A16" s="150"/>
      <c r="B16" s="151"/>
      <c r="C16" s="188" t="s">
        <v>89</v>
      </c>
      <c r="D16" s="189"/>
      <c r="E16" s="152">
        <v>34</v>
      </c>
      <c r="F16" s="153"/>
      <c r="G16" s="154"/>
      <c r="O16" s="143"/>
    </row>
    <row r="17" spans="1:15" ht="12.75">
      <c r="A17" s="150"/>
      <c r="B17" s="151"/>
      <c r="C17" s="188" t="s">
        <v>90</v>
      </c>
      <c r="D17" s="189"/>
      <c r="E17" s="152">
        <v>0</v>
      </c>
      <c r="F17" s="153"/>
      <c r="G17" s="154"/>
      <c r="O17" s="143"/>
    </row>
    <row r="18" spans="1:15" ht="12.75">
      <c r="A18" s="150"/>
      <c r="B18" s="151"/>
      <c r="C18" s="188" t="s">
        <v>91</v>
      </c>
      <c r="D18" s="189"/>
      <c r="E18" s="152">
        <v>18</v>
      </c>
      <c r="F18" s="153"/>
      <c r="G18" s="154"/>
      <c r="O18" s="143"/>
    </row>
    <row r="19" spans="1:15" ht="12.75">
      <c r="A19" s="150"/>
      <c r="B19" s="151"/>
      <c r="C19" s="188" t="s">
        <v>92</v>
      </c>
      <c r="D19" s="189"/>
      <c r="E19" s="152">
        <v>0</v>
      </c>
      <c r="F19" s="153"/>
      <c r="G19" s="154"/>
      <c r="O19" s="143"/>
    </row>
    <row r="20" spans="1:15" ht="12.75">
      <c r="A20" s="150"/>
      <c r="B20" s="151"/>
      <c r="C20" s="188" t="s">
        <v>93</v>
      </c>
      <c r="D20" s="189"/>
      <c r="E20" s="152">
        <v>44.25</v>
      </c>
      <c r="F20" s="153"/>
      <c r="G20" s="154"/>
      <c r="O20" s="143"/>
    </row>
    <row r="21" spans="1:15" ht="12.75">
      <c r="A21" s="150"/>
      <c r="B21" s="151"/>
      <c r="C21" s="188" t="s">
        <v>94</v>
      </c>
      <c r="D21" s="189"/>
      <c r="E21" s="152">
        <v>0</v>
      </c>
      <c r="F21" s="153"/>
      <c r="G21" s="154"/>
      <c r="O21" s="143"/>
    </row>
    <row r="22" spans="1:15" ht="12.75">
      <c r="A22" s="150"/>
      <c r="B22" s="151"/>
      <c r="C22" s="188" t="s">
        <v>95</v>
      </c>
      <c r="D22" s="189"/>
      <c r="E22" s="152">
        <v>28.5</v>
      </c>
      <c r="F22" s="153"/>
      <c r="G22" s="154"/>
      <c r="O22" s="143"/>
    </row>
    <row r="23" spans="1:15" ht="12.75">
      <c r="A23" s="150"/>
      <c r="B23" s="151"/>
      <c r="C23" s="188" t="s">
        <v>96</v>
      </c>
      <c r="D23" s="189"/>
      <c r="E23" s="152">
        <v>0</v>
      </c>
      <c r="F23" s="153"/>
      <c r="G23" s="154"/>
      <c r="O23" s="143"/>
    </row>
    <row r="24" spans="1:15" ht="12.75">
      <c r="A24" s="150"/>
      <c r="B24" s="151"/>
      <c r="C24" s="188" t="s">
        <v>97</v>
      </c>
      <c r="D24" s="189"/>
      <c r="E24" s="152">
        <v>57</v>
      </c>
      <c r="F24" s="153"/>
      <c r="G24" s="154"/>
      <c r="O24" s="143"/>
    </row>
    <row r="25" spans="1:104" ht="12.75">
      <c r="A25" s="144">
        <v>4</v>
      </c>
      <c r="B25" s="145" t="s">
        <v>98</v>
      </c>
      <c r="C25" s="146" t="s">
        <v>99</v>
      </c>
      <c r="D25" s="147" t="s">
        <v>85</v>
      </c>
      <c r="E25" s="148">
        <v>62.22</v>
      </c>
      <c r="F25" s="148">
        <v>0</v>
      </c>
      <c r="G25" s="149">
        <f>E25*F25</f>
        <v>0</v>
      </c>
      <c r="O25" s="143">
        <v>2</v>
      </c>
      <c r="AA25" s="121">
        <v>1</v>
      </c>
      <c r="AB25" s="121">
        <v>1</v>
      </c>
      <c r="AC25" s="121">
        <v>1</v>
      </c>
      <c r="AZ25" s="121">
        <v>1</v>
      </c>
      <c r="BA25" s="121">
        <f>IF(AZ25=1,G25,0)</f>
        <v>0</v>
      </c>
      <c r="BB25" s="121">
        <f>IF(AZ25=2,G25,0)</f>
        <v>0</v>
      </c>
      <c r="BC25" s="121">
        <f>IF(AZ25=3,G25,0)</f>
        <v>0</v>
      </c>
      <c r="BD25" s="121">
        <f>IF(AZ25=4,G25,0)</f>
        <v>0</v>
      </c>
      <c r="BE25" s="121">
        <f>IF(AZ25=5,G25,0)</f>
        <v>0</v>
      </c>
      <c r="CZ25" s="121">
        <v>0</v>
      </c>
    </row>
    <row r="26" spans="1:15" ht="12.75">
      <c r="A26" s="150"/>
      <c r="B26" s="151"/>
      <c r="C26" s="188" t="s">
        <v>100</v>
      </c>
      <c r="D26" s="189"/>
      <c r="E26" s="152">
        <v>0</v>
      </c>
      <c r="F26" s="153"/>
      <c r="G26" s="154"/>
      <c r="O26" s="143"/>
    </row>
    <row r="27" spans="1:15" ht="12.75">
      <c r="A27" s="150"/>
      <c r="B27" s="151"/>
      <c r="C27" s="188" t="s">
        <v>101</v>
      </c>
      <c r="D27" s="189"/>
      <c r="E27" s="152">
        <v>17.02</v>
      </c>
      <c r="F27" s="153"/>
      <c r="G27" s="154"/>
      <c r="O27" s="143"/>
    </row>
    <row r="28" spans="1:15" ht="12.75">
      <c r="A28" s="150"/>
      <c r="B28" s="151"/>
      <c r="C28" s="188" t="s">
        <v>90</v>
      </c>
      <c r="D28" s="189"/>
      <c r="E28" s="152">
        <v>0</v>
      </c>
      <c r="F28" s="153"/>
      <c r="G28" s="154"/>
      <c r="O28" s="143"/>
    </row>
    <row r="29" spans="1:15" ht="12.75">
      <c r="A29" s="150"/>
      <c r="B29" s="151"/>
      <c r="C29" s="188" t="s">
        <v>102</v>
      </c>
      <c r="D29" s="189"/>
      <c r="E29" s="152">
        <v>19.8</v>
      </c>
      <c r="F29" s="153"/>
      <c r="G29" s="154"/>
      <c r="O29" s="143"/>
    </row>
    <row r="30" spans="1:15" ht="12.75">
      <c r="A30" s="150"/>
      <c r="B30" s="151"/>
      <c r="C30" s="188" t="s">
        <v>92</v>
      </c>
      <c r="D30" s="189"/>
      <c r="E30" s="152">
        <v>0</v>
      </c>
      <c r="F30" s="153"/>
      <c r="G30" s="154"/>
      <c r="O30" s="143"/>
    </row>
    <row r="31" spans="1:15" ht="12.75">
      <c r="A31" s="150"/>
      <c r="B31" s="151"/>
      <c r="C31" s="188" t="s">
        <v>103</v>
      </c>
      <c r="D31" s="189"/>
      <c r="E31" s="152">
        <v>14</v>
      </c>
      <c r="F31" s="153"/>
      <c r="G31" s="154"/>
      <c r="O31" s="143"/>
    </row>
    <row r="32" spans="1:15" ht="12.75">
      <c r="A32" s="150"/>
      <c r="B32" s="151"/>
      <c r="C32" s="188" t="s">
        <v>96</v>
      </c>
      <c r="D32" s="189"/>
      <c r="E32" s="152">
        <v>0</v>
      </c>
      <c r="F32" s="153"/>
      <c r="G32" s="154"/>
      <c r="O32" s="143"/>
    </row>
    <row r="33" spans="1:15" ht="12.75">
      <c r="A33" s="150"/>
      <c r="B33" s="151"/>
      <c r="C33" s="188" t="s">
        <v>104</v>
      </c>
      <c r="D33" s="189"/>
      <c r="E33" s="152">
        <v>11.4</v>
      </c>
      <c r="F33" s="153"/>
      <c r="G33" s="154"/>
      <c r="O33" s="143"/>
    </row>
    <row r="34" spans="1:104" ht="12.75">
      <c r="A34" s="144">
        <v>5</v>
      </c>
      <c r="B34" s="145" t="s">
        <v>105</v>
      </c>
      <c r="C34" s="146" t="s">
        <v>106</v>
      </c>
      <c r="D34" s="147" t="s">
        <v>107</v>
      </c>
      <c r="E34" s="148">
        <v>223.2</v>
      </c>
      <c r="F34" s="148">
        <v>0</v>
      </c>
      <c r="G34" s="149">
        <f>E34*F34</f>
        <v>0</v>
      </c>
      <c r="O34" s="143">
        <v>2</v>
      </c>
      <c r="AA34" s="121">
        <v>1</v>
      </c>
      <c r="AB34" s="121">
        <v>1</v>
      </c>
      <c r="AC34" s="121">
        <v>1</v>
      </c>
      <c r="AZ34" s="121">
        <v>1</v>
      </c>
      <c r="BA34" s="121">
        <f>IF(AZ34=1,G34,0)</f>
        <v>0</v>
      </c>
      <c r="BB34" s="121">
        <f>IF(AZ34=2,G34,0)</f>
        <v>0</v>
      </c>
      <c r="BC34" s="121">
        <f>IF(AZ34=3,G34,0)</f>
        <v>0</v>
      </c>
      <c r="BD34" s="121">
        <f>IF(AZ34=4,G34,0)</f>
        <v>0</v>
      </c>
      <c r="BE34" s="121">
        <f>IF(AZ34=5,G34,0)</f>
        <v>0</v>
      </c>
      <c r="CZ34" s="121">
        <v>0</v>
      </c>
    </row>
    <row r="35" spans="1:15" ht="12.75">
      <c r="A35" s="150"/>
      <c r="B35" s="151"/>
      <c r="C35" s="188" t="s">
        <v>86</v>
      </c>
      <c r="D35" s="189"/>
      <c r="E35" s="152">
        <v>0</v>
      </c>
      <c r="F35" s="153"/>
      <c r="G35" s="154"/>
      <c r="O35" s="143"/>
    </row>
    <row r="36" spans="1:15" ht="12.75">
      <c r="A36" s="150"/>
      <c r="B36" s="151"/>
      <c r="C36" s="188" t="s">
        <v>108</v>
      </c>
      <c r="D36" s="189"/>
      <c r="E36" s="152">
        <v>39</v>
      </c>
      <c r="F36" s="153"/>
      <c r="G36" s="154"/>
      <c r="O36" s="143"/>
    </row>
    <row r="37" spans="1:15" ht="12.75">
      <c r="A37" s="150"/>
      <c r="B37" s="151"/>
      <c r="C37" s="188" t="s">
        <v>109</v>
      </c>
      <c r="D37" s="189"/>
      <c r="E37" s="152">
        <v>0</v>
      </c>
      <c r="F37" s="153"/>
      <c r="G37" s="154"/>
      <c r="O37" s="143"/>
    </row>
    <row r="38" spans="1:15" ht="12.75">
      <c r="A38" s="150"/>
      <c r="B38" s="151"/>
      <c r="C38" s="188" t="s">
        <v>110</v>
      </c>
      <c r="D38" s="189"/>
      <c r="E38" s="152">
        <v>3.7</v>
      </c>
      <c r="F38" s="153"/>
      <c r="G38" s="154"/>
      <c r="O38" s="143"/>
    </row>
    <row r="39" spans="1:15" ht="12.75">
      <c r="A39" s="150"/>
      <c r="B39" s="151"/>
      <c r="C39" s="188" t="s">
        <v>88</v>
      </c>
      <c r="D39" s="189"/>
      <c r="E39" s="152">
        <v>0</v>
      </c>
      <c r="F39" s="153"/>
      <c r="G39" s="154"/>
      <c r="O39" s="143"/>
    </row>
    <row r="40" spans="1:15" ht="12.75">
      <c r="A40" s="150"/>
      <c r="B40" s="151"/>
      <c r="C40" s="188">
        <v>20</v>
      </c>
      <c r="D40" s="189"/>
      <c r="E40" s="152">
        <v>20</v>
      </c>
      <c r="F40" s="153"/>
      <c r="G40" s="154"/>
      <c r="O40" s="143"/>
    </row>
    <row r="41" spans="1:15" ht="12.75">
      <c r="A41" s="150"/>
      <c r="B41" s="151"/>
      <c r="C41" s="188" t="s">
        <v>90</v>
      </c>
      <c r="D41" s="189"/>
      <c r="E41" s="152">
        <v>0</v>
      </c>
      <c r="F41" s="153"/>
      <c r="G41" s="154"/>
      <c r="O41" s="143"/>
    </row>
    <row r="42" spans="1:15" ht="12.75">
      <c r="A42" s="150"/>
      <c r="B42" s="151"/>
      <c r="C42" s="188" t="s">
        <v>111</v>
      </c>
      <c r="D42" s="189"/>
      <c r="E42" s="152">
        <v>24</v>
      </c>
      <c r="F42" s="153"/>
      <c r="G42" s="154"/>
      <c r="O42" s="143"/>
    </row>
    <row r="43" spans="1:15" ht="12.75">
      <c r="A43" s="150"/>
      <c r="B43" s="151"/>
      <c r="C43" s="188" t="s">
        <v>92</v>
      </c>
      <c r="D43" s="189"/>
      <c r="E43" s="152">
        <v>0</v>
      </c>
      <c r="F43" s="153"/>
      <c r="G43" s="154"/>
      <c r="O43" s="143"/>
    </row>
    <row r="44" spans="1:15" ht="12.75">
      <c r="A44" s="150"/>
      <c r="B44" s="151"/>
      <c r="C44" s="188" t="s">
        <v>112</v>
      </c>
      <c r="D44" s="189"/>
      <c r="E44" s="152">
        <v>59</v>
      </c>
      <c r="F44" s="153"/>
      <c r="G44" s="154"/>
      <c r="O44" s="143"/>
    </row>
    <row r="45" spans="1:15" ht="12.75">
      <c r="A45" s="150"/>
      <c r="B45" s="151"/>
      <c r="C45" s="188" t="s">
        <v>94</v>
      </c>
      <c r="D45" s="189"/>
      <c r="E45" s="152">
        <v>0</v>
      </c>
      <c r="F45" s="153"/>
      <c r="G45" s="154"/>
      <c r="O45" s="143"/>
    </row>
    <row r="46" spans="1:15" ht="12.75">
      <c r="A46" s="150"/>
      <c r="B46" s="151"/>
      <c r="C46" s="188" t="s">
        <v>113</v>
      </c>
      <c r="D46" s="189"/>
      <c r="E46" s="152">
        <v>38</v>
      </c>
      <c r="F46" s="153"/>
      <c r="G46" s="154"/>
      <c r="O46" s="143"/>
    </row>
    <row r="47" spans="1:15" ht="12.75">
      <c r="A47" s="150"/>
      <c r="B47" s="151"/>
      <c r="C47" s="188" t="s">
        <v>96</v>
      </c>
      <c r="D47" s="189"/>
      <c r="E47" s="152">
        <v>0</v>
      </c>
      <c r="F47" s="153"/>
      <c r="G47" s="154"/>
      <c r="O47" s="143"/>
    </row>
    <row r="48" spans="1:15" ht="12.75">
      <c r="A48" s="150"/>
      <c r="B48" s="151"/>
      <c r="C48" s="188" t="s">
        <v>114</v>
      </c>
      <c r="D48" s="189"/>
      <c r="E48" s="152">
        <v>39.5</v>
      </c>
      <c r="F48" s="153"/>
      <c r="G48" s="154"/>
      <c r="O48" s="143"/>
    </row>
    <row r="49" spans="1:104" ht="12.75">
      <c r="A49" s="144">
        <v>6</v>
      </c>
      <c r="B49" s="145" t="s">
        <v>115</v>
      </c>
      <c r="C49" s="146" t="s">
        <v>116</v>
      </c>
      <c r="D49" s="147" t="s">
        <v>117</v>
      </c>
      <c r="E49" s="148">
        <v>108.279</v>
      </c>
      <c r="F49" s="148">
        <v>0</v>
      </c>
      <c r="G49" s="149">
        <f>E49*F49</f>
        <v>0</v>
      </c>
      <c r="O49" s="143">
        <v>2</v>
      </c>
      <c r="AA49" s="121">
        <v>1</v>
      </c>
      <c r="AB49" s="121">
        <v>1</v>
      </c>
      <c r="AC49" s="121">
        <v>1</v>
      </c>
      <c r="AZ49" s="121">
        <v>1</v>
      </c>
      <c r="BA49" s="121">
        <f>IF(AZ49=1,G49,0)</f>
        <v>0</v>
      </c>
      <c r="BB49" s="121">
        <f>IF(AZ49=2,G49,0)</f>
        <v>0</v>
      </c>
      <c r="BC49" s="121">
        <f>IF(AZ49=3,G49,0)</f>
        <v>0</v>
      </c>
      <c r="BD49" s="121">
        <f>IF(AZ49=4,G49,0)</f>
        <v>0</v>
      </c>
      <c r="BE49" s="121">
        <f>IF(AZ49=5,G49,0)</f>
        <v>0</v>
      </c>
      <c r="CZ49" s="121">
        <v>0</v>
      </c>
    </row>
    <row r="50" spans="1:15" ht="12.75">
      <c r="A50" s="150"/>
      <c r="B50" s="151"/>
      <c r="C50" s="188" t="s">
        <v>86</v>
      </c>
      <c r="D50" s="189"/>
      <c r="E50" s="152">
        <v>0</v>
      </c>
      <c r="F50" s="153"/>
      <c r="G50" s="154"/>
      <c r="O50" s="143"/>
    </row>
    <row r="51" spans="1:15" ht="12.75">
      <c r="A51" s="150"/>
      <c r="B51" s="151"/>
      <c r="C51" s="188" t="s">
        <v>118</v>
      </c>
      <c r="D51" s="189"/>
      <c r="E51" s="152">
        <v>19.89</v>
      </c>
      <c r="F51" s="153"/>
      <c r="G51" s="154"/>
      <c r="O51" s="143"/>
    </row>
    <row r="52" spans="1:15" ht="12.75">
      <c r="A52" s="150"/>
      <c r="B52" s="151"/>
      <c r="C52" s="188" t="s">
        <v>119</v>
      </c>
      <c r="D52" s="189"/>
      <c r="E52" s="152">
        <v>0</v>
      </c>
      <c r="F52" s="153"/>
      <c r="G52" s="154"/>
      <c r="O52" s="143"/>
    </row>
    <row r="53" spans="1:15" ht="12.75">
      <c r="A53" s="150"/>
      <c r="B53" s="151"/>
      <c r="C53" s="188" t="s">
        <v>120</v>
      </c>
      <c r="D53" s="189"/>
      <c r="E53" s="152">
        <v>3.404</v>
      </c>
      <c r="F53" s="153"/>
      <c r="G53" s="154"/>
      <c r="O53" s="143"/>
    </row>
    <row r="54" spans="1:15" ht="12.75">
      <c r="A54" s="150"/>
      <c r="B54" s="151"/>
      <c r="C54" s="188" t="s">
        <v>88</v>
      </c>
      <c r="D54" s="189"/>
      <c r="E54" s="152">
        <v>0</v>
      </c>
      <c r="F54" s="153"/>
      <c r="G54" s="154"/>
      <c r="O54" s="143"/>
    </row>
    <row r="55" spans="1:15" ht="12.75">
      <c r="A55" s="150"/>
      <c r="B55" s="151"/>
      <c r="C55" s="188" t="s">
        <v>121</v>
      </c>
      <c r="D55" s="189"/>
      <c r="E55" s="152">
        <v>11.4</v>
      </c>
      <c r="F55" s="153"/>
      <c r="G55" s="154"/>
      <c r="O55" s="143"/>
    </row>
    <row r="56" spans="1:15" ht="12.75">
      <c r="A56" s="150"/>
      <c r="B56" s="151"/>
      <c r="C56" s="188" t="s">
        <v>90</v>
      </c>
      <c r="D56" s="189"/>
      <c r="E56" s="152">
        <v>0</v>
      </c>
      <c r="F56" s="153"/>
      <c r="G56" s="154"/>
      <c r="O56" s="143"/>
    </row>
    <row r="57" spans="1:15" ht="12.75">
      <c r="A57" s="150"/>
      <c r="B57" s="151"/>
      <c r="C57" s="188" t="s">
        <v>122</v>
      </c>
      <c r="D57" s="189"/>
      <c r="E57" s="152">
        <v>19.8</v>
      </c>
      <c r="F57" s="153"/>
      <c r="G57" s="154"/>
      <c r="O57" s="143"/>
    </row>
    <row r="58" spans="1:15" ht="12.75">
      <c r="A58" s="150"/>
      <c r="B58" s="151"/>
      <c r="C58" s="188" t="s">
        <v>123</v>
      </c>
      <c r="D58" s="189"/>
      <c r="E58" s="152">
        <v>0</v>
      </c>
      <c r="F58" s="153"/>
      <c r="G58" s="154"/>
      <c r="O58" s="143"/>
    </row>
    <row r="59" spans="1:15" ht="12.75">
      <c r="A59" s="150"/>
      <c r="B59" s="151"/>
      <c r="C59" s="188" t="s">
        <v>124</v>
      </c>
      <c r="D59" s="189"/>
      <c r="E59" s="152">
        <v>3.96</v>
      </c>
      <c r="F59" s="153"/>
      <c r="G59" s="154"/>
      <c r="O59" s="143"/>
    </row>
    <row r="60" spans="1:15" ht="12.75">
      <c r="A60" s="150"/>
      <c r="B60" s="151"/>
      <c r="C60" s="188" t="s">
        <v>92</v>
      </c>
      <c r="D60" s="189"/>
      <c r="E60" s="152">
        <v>0</v>
      </c>
      <c r="F60" s="153"/>
      <c r="G60" s="154"/>
      <c r="O60" s="143"/>
    </row>
    <row r="61" spans="1:15" ht="12.75">
      <c r="A61" s="150"/>
      <c r="B61" s="151"/>
      <c r="C61" s="188" t="s">
        <v>125</v>
      </c>
      <c r="D61" s="189"/>
      <c r="E61" s="152">
        <v>14.535</v>
      </c>
      <c r="F61" s="153"/>
      <c r="G61" s="154"/>
      <c r="O61" s="143"/>
    </row>
    <row r="62" spans="1:15" ht="12.75">
      <c r="A62" s="150"/>
      <c r="B62" s="151"/>
      <c r="C62" s="188" t="s">
        <v>126</v>
      </c>
      <c r="D62" s="189"/>
      <c r="E62" s="152">
        <v>0</v>
      </c>
      <c r="F62" s="153"/>
      <c r="G62" s="154"/>
      <c r="O62" s="143"/>
    </row>
    <row r="63" spans="1:15" ht="12.75">
      <c r="A63" s="150"/>
      <c r="B63" s="151"/>
      <c r="C63" s="188" t="s">
        <v>127</v>
      </c>
      <c r="D63" s="189"/>
      <c r="E63" s="152">
        <v>2.8</v>
      </c>
      <c r="F63" s="153"/>
      <c r="G63" s="154"/>
      <c r="O63" s="143"/>
    </row>
    <row r="64" spans="1:15" ht="12.75">
      <c r="A64" s="150"/>
      <c r="B64" s="151"/>
      <c r="C64" s="188" t="s">
        <v>94</v>
      </c>
      <c r="D64" s="189"/>
      <c r="E64" s="152">
        <v>0</v>
      </c>
      <c r="F64" s="153"/>
      <c r="G64" s="154"/>
      <c r="O64" s="143"/>
    </row>
    <row r="65" spans="1:15" ht="12.75">
      <c r="A65" s="150"/>
      <c r="B65" s="151"/>
      <c r="C65" s="188" t="s">
        <v>128</v>
      </c>
      <c r="D65" s="189"/>
      <c r="E65" s="152">
        <v>10.83</v>
      </c>
      <c r="F65" s="153"/>
      <c r="G65" s="154"/>
      <c r="O65" s="143"/>
    </row>
    <row r="66" spans="1:15" ht="12.75">
      <c r="A66" s="150"/>
      <c r="B66" s="151"/>
      <c r="C66" s="188" t="s">
        <v>96</v>
      </c>
      <c r="D66" s="189"/>
      <c r="E66" s="152">
        <v>0</v>
      </c>
      <c r="F66" s="153"/>
      <c r="G66" s="154"/>
      <c r="O66" s="143"/>
    </row>
    <row r="67" spans="1:15" ht="12.75">
      <c r="A67" s="150"/>
      <c r="B67" s="151"/>
      <c r="C67" s="188" t="s">
        <v>129</v>
      </c>
      <c r="D67" s="189"/>
      <c r="E67" s="152">
        <v>21.66</v>
      </c>
      <c r="F67" s="153"/>
      <c r="G67" s="154"/>
      <c r="O67" s="143"/>
    </row>
    <row r="68" spans="1:104" ht="12.75">
      <c r="A68" s="144">
        <v>7</v>
      </c>
      <c r="B68" s="145" t="s">
        <v>130</v>
      </c>
      <c r="C68" s="146" t="s">
        <v>131</v>
      </c>
      <c r="D68" s="147" t="s">
        <v>117</v>
      </c>
      <c r="E68" s="148">
        <v>5.67</v>
      </c>
      <c r="F68" s="148">
        <v>0</v>
      </c>
      <c r="G68" s="149">
        <f>E68*F68</f>
        <v>0</v>
      </c>
      <c r="O68" s="143">
        <v>2</v>
      </c>
      <c r="AA68" s="121">
        <v>1</v>
      </c>
      <c r="AB68" s="121">
        <v>1</v>
      </c>
      <c r="AC68" s="121">
        <v>1</v>
      </c>
      <c r="AZ68" s="121">
        <v>1</v>
      </c>
      <c r="BA68" s="121">
        <f>IF(AZ68=1,G68,0)</f>
        <v>0</v>
      </c>
      <c r="BB68" s="121">
        <f>IF(AZ68=2,G68,0)</f>
        <v>0</v>
      </c>
      <c r="BC68" s="121">
        <f>IF(AZ68=3,G68,0)</f>
        <v>0</v>
      </c>
      <c r="BD68" s="121">
        <f>IF(AZ68=4,G68,0)</f>
        <v>0</v>
      </c>
      <c r="BE68" s="121">
        <f>IF(AZ68=5,G68,0)</f>
        <v>0</v>
      </c>
      <c r="CZ68" s="121">
        <v>2</v>
      </c>
    </row>
    <row r="69" spans="1:15" ht="12.75">
      <c r="A69" s="150"/>
      <c r="B69" s="151"/>
      <c r="C69" s="188" t="s">
        <v>86</v>
      </c>
      <c r="D69" s="189"/>
      <c r="E69" s="152">
        <v>0</v>
      </c>
      <c r="F69" s="153"/>
      <c r="G69" s="154"/>
      <c r="O69" s="143"/>
    </row>
    <row r="70" spans="1:15" ht="12.75">
      <c r="A70" s="150"/>
      <c r="B70" s="151"/>
      <c r="C70" s="188" t="s">
        <v>132</v>
      </c>
      <c r="D70" s="189"/>
      <c r="E70" s="152">
        <v>0.585</v>
      </c>
      <c r="F70" s="153"/>
      <c r="G70" s="154"/>
      <c r="O70" s="143"/>
    </row>
    <row r="71" spans="1:15" ht="12.75">
      <c r="A71" s="150"/>
      <c r="B71" s="151"/>
      <c r="C71" s="188" t="s">
        <v>88</v>
      </c>
      <c r="D71" s="189"/>
      <c r="E71" s="152">
        <v>0</v>
      </c>
      <c r="F71" s="153"/>
      <c r="G71" s="154"/>
      <c r="O71" s="143"/>
    </row>
    <row r="72" spans="1:15" ht="12.75">
      <c r="A72" s="150"/>
      <c r="B72" s="151"/>
      <c r="C72" s="188" t="s">
        <v>133</v>
      </c>
      <c r="D72" s="189"/>
      <c r="E72" s="152">
        <v>0.3</v>
      </c>
      <c r="F72" s="153"/>
      <c r="G72" s="154"/>
      <c r="O72" s="143"/>
    </row>
    <row r="73" spans="1:15" ht="12.75">
      <c r="A73" s="150"/>
      <c r="B73" s="151"/>
      <c r="C73" s="188" t="s">
        <v>90</v>
      </c>
      <c r="D73" s="189"/>
      <c r="E73" s="152">
        <v>0</v>
      </c>
      <c r="F73" s="153"/>
      <c r="G73" s="154"/>
      <c r="O73" s="143"/>
    </row>
    <row r="74" spans="1:15" ht="12.75">
      <c r="A74" s="150"/>
      <c r="B74" s="151"/>
      <c r="C74" s="188" t="s">
        <v>134</v>
      </c>
      <c r="D74" s="189"/>
      <c r="E74" s="152">
        <v>0.36</v>
      </c>
      <c r="F74" s="153"/>
      <c r="G74" s="154"/>
      <c r="O74" s="143"/>
    </row>
    <row r="75" spans="1:15" ht="12.75">
      <c r="A75" s="150"/>
      <c r="B75" s="151"/>
      <c r="C75" s="188" t="s">
        <v>92</v>
      </c>
      <c r="D75" s="189"/>
      <c r="E75" s="152">
        <v>0</v>
      </c>
      <c r="F75" s="153"/>
      <c r="G75" s="154"/>
      <c r="O75" s="143"/>
    </row>
    <row r="76" spans="1:15" ht="12.75">
      <c r="A76" s="150"/>
      <c r="B76" s="151"/>
      <c r="C76" s="188" t="s">
        <v>135</v>
      </c>
      <c r="D76" s="189"/>
      <c r="E76" s="152">
        <v>0.885</v>
      </c>
      <c r="F76" s="153"/>
      <c r="G76" s="154"/>
      <c r="O76" s="143"/>
    </row>
    <row r="77" spans="1:15" ht="12.75">
      <c r="A77" s="150"/>
      <c r="B77" s="151"/>
      <c r="C77" s="188" t="s">
        <v>94</v>
      </c>
      <c r="D77" s="189"/>
      <c r="E77" s="152">
        <v>0</v>
      </c>
      <c r="F77" s="153"/>
      <c r="G77" s="154"/>
      <c r="O77" s="143"/>
    </row>
    <row r="78" spans="1:15" ht="12.75">
      <c r="A78" s="150"/>
      <c r="B78" s="151"/>
      <c r="C78" s="188" t="s">
        <v>136</v>
      </c>
      <c r="D78" s="189"/>
      <c r="E78" s="152">
        <v>0.57</v>
      </c>
      <c r="F78" s="153"/>
      <c r="G78" s="154"/>
      <c r="O78" s="143"/>
    </row>
    <row r="79" spans="1:15" ht="12.75">
      <c r="A79" s="150"/>
      <c r="B79" s="151"/>
      <c r="C79" s="188" t="s">
        <v>137</v>
      </c>
      <c r="D79" s="189"/>
      <c r="E79" s="152">
        <v>0</v>
      </c>
      <c r="F79" s="153"/>
      <c r="G79" s="154"/>
      <c r="O79" s="143"/>
    </row>
    <row r="80" spans="1:15" ht="12.75">
      <c r="A80" s="150"/>
      <c r="B80" s="151"/>
      <c r="C80" s="188" t="s">
        <v>138</v>
      </c>
      <c r="D80" s="189"/>
      <c r="E80" s="152">
        <v>2.97</v>
      </c>
      <c r="F80" s="153"/>
      <c r="G80" s="154"/>
      <c r="O80" s="143"/>
    </row>
    <row r="81" spans="1:104" ht="12.75">
      <c r="A81" s="144">
        <v>8</v>
      </c>
      <c r="B81" s="145" t="s">
        <v>139</v>
      </c>
      <c r="C81" s="146" t="s">
        <v>140</v>
      </c>
      <c r="D81" s="147" t="s">
        <v>85</v>
      </c>
      <c r="E81" s="148">
        <v>82.8</v>
      </c>
      <c r="F81" s="148">
        <v>0</v>
      </c>
      <c r="G81" s="149">
        <f>E81*F81</f>
        <v>0</v>
      </c>
      <c r="O81" s="143">
        <v>2</v>
      </c>
      <c r="AA81" s="121">
        <v>1</v>
      </c>
      <c r="AB81" s="121">
        <v>1</v>
      </c>
      <c r="AC81" s="121">
        <v>1</v>
      </c>
      <c r="AZ81" s="121">
        <v>1</v>
      </c>
      <c r="BA81" s="121">
        <f>IF(AZ81=1,G81,0)</f>
        <v>0</v>
      </c>
      <c r="BB81" s="121">
        <f>IF(AZ81=2,G81,0)</f>
        <v>0</v>
      </c>
      <c r="BC81" s="121">
        <f>IF(AZ81=3,G81,0)</f>
        <v>0</v>
      </c>
      <c r="BD81" s="121">
        <f>IF(AZ81=4,G81,0)</f>
        <v>0</v>
      </c>
      <c r="BE81" s="121">
        <f>IF(AZ81=5,G81,0)</f>
        <v>0</v>
      </c>
      <c r="CZ81" s="121">
        <v>0</v>
      </c>
    </row>
    <row r="82" spans="1:15" ht="12.75">
      <c r="A82" s="150"/>
      <c r="B82" s="151"/>
      <c r="C82" s="188" t="s">
        <v>86</v>
      </c>
      <c r="D82" s="189"/>
      <c r="E82" s="152">
        <v>0</v>
      </c>
      <c r="F82" s="153"/>
      <c r="G82" s="154"/>
      <c r="O82" s="143"/>
    </row>
    <row r="83" spans="1:15" ht="12.75">
      <c r="A83" s="150"/>
      <c r="B83" s="151"/>
      <c r="C83" s="188" t="s">
        <v>141</v>
      </c>
      <c r="D83" s="189"/>
      <c r="E83" s="152">
        <v>19.5</v>
      </c>
      <c r="F83" s="153"/>
      <c r="G83" s="154"/>
      <c r="O83" s="143"/>
    </row>
    <row r="84" spans="1:15" ht="12.75">
      <c r="A84" s="150"/>
      <c r="B84" s="151"/>
      <c r="C84" s="188" t="s">
        <v>88</v>
      </c>
      <c r="D84" s="189"/>
      <c r="E84" s="152">
        <v>0</v>
      </c>
      <c r="F84" s="153"/>
      <c r="G84" s="154"/>
      <c r="O84" s="143"/>
    </row>
    <row r="85" spans="1:15" ht="12.75">
      <c r="A85" s="150"/>
      <c r="B85" s="151"/>
      <c r="C85" s="188" t="s">
        <v>142</v>
      </c>
      <c r="D85" s="189"/>
      <c r="E85" s="152">
        <v>10</v>
      </c>
      <c r="F85" s="153"/>
      <c r="G85" s="154"/>
      <c r="O85" s="143"/>
    </row>
    <row r="86" spans="1:15" ht="12.75">
      <c r="A86" s="150"/>
      <c r="B86" s="151"/>
      <c r="C86" s="188" t="s">
        <v>90</v>
      </c>
      <c r="D86" s="189"/>
      <c r="E86" s="152">
        <v>0</v>
      </c>
      <c r="F86" s="153"/>
      <c r="G86" s="154"/>
      <c r="O86" s="143"/>
    </row>
    <row r="87" spans="1:15" ht="12.75">
      <c r="A87" s="150"/>
      <c r="B87" s="151"/>
      <c r="C87" s="188" t="s">
        <v>143</v>
      </c>
      <c r="D87" s="189"/>
      <c r="E87" s="152">
        <v>12</v>
      </c>
      <c r="F87" s="153"/>
      <c r="G87" s="154"/>
      <c r="O87" s="143"/>
    </row>
    <row r="88" spans="1:15" ht="12.75">
      <c r="A88" s="150"/>
      <c r="B88" s="151"/>
      <c r="C88" s="188" t="s">
        <v>92</v>
      </c>
      <c r="D88" s="189"/>
      <c r="E88" s="152">
        <v>0</v>
      </c>
      <c r="F88" s="153"/>
      <c r="G88" s="154"/>
      <c r="O88" s="143"/>
    </row>
    <row r="89" spans="1:15" ht="12.75">
      <c r="A89" s="150"/>
      <c r="B89" s="151"/>
      <c r="C89" s="188" t="s">
        <v>144</v>
      </c>
      <c r="D89" s="189"/>
      <c r="E89" s="152">
        <v>29.5</v>
      </c>
      <c r="F89" s="153"/>
      <c r="G89" s="154"/>
      <c r="O89" s="143"/>
    </row>
    <row r="90" spans="1:15" ht="12.75">
      <c r="A90" s="150"/>
      <c r="B90" s="151"/>
      <c r="C90" s="188" t="s">
        <v>94</v>
      </c>
      <c r="D90" s="189"/>
      <c r="E90" s="152">
        <v>0</v>
      </c>
      <c r="F90" s="153"/>
      <c r="G90" s="154"/>
      <c r="O90" s="143"/>
    </row>
    <row r="91" spans="1:15" ht="12.75">
      <c r="A91" s="150"/>
      <c r="B91" s="151"/>
      <c r="C91" s="188" t="s">
        <v>145</v>
      </c>
      <c r="D91" s="189"/>
      <c r="E91" s="152">
        <v>1.9</v>
      </c>
      <c r="F91" s="153"/>
      <c r="G91" s="154"/>
      <c r="O91" s="143"/>
    </row>
    <row r="92" spans="1:15" ht="12.75">
      <c r="A92" s="150"/>
      <c r="B92" s="151"/>
      <c r="C92" s="188" t="s">
        <v>137</v>
      </c>
      <c r="D92" s="189"/>
      <c r="E92" s="152">
        <v>0</v>
      </c>
      <c r="F92" s="153"/>
      <c r="G92" s="154"/>
      <c r="O92" s="143"/>
    </row>
    <row r="93" spans="1:15" ht="12.75">
      <c r="A93" s="150"/>
      <c r="B93" s="151"/>
      <c r="C93" s="188" t="s">
        <v>146</v>
      </c>
      <c r="D93" s="189"/>
      <c r="E93" s="152">
        <v>9.9</v>
      </c>
      <c r="F93" s="153"/>
      <c r="G93" s="154"/>
      <c r="O93" s="143"/>
    </row>
    <row r="94" spans="1:104" ht="12.75">
      <c r="A94" s="144">
        <v>9</v>
      </c>
      <c r="B94" s="145" t="s">
        <v>147</v>
      </c>
      <c r="C94" s="146" t="s">
        <v>148</v>
      </c>
      <c r="D94" s="147" t="s">
        <v>85</v>
      </c>
      <c r="E94" s="148">
        <v>326.09</v>
      </c>
      <c r="F94" s="148">
        <v>0</v>
      </c>
      <c r="G94" s="149">
        <f>E94*F94</f>
        <v>0</v>
      </c>
      <c r="O94" s="143">
        <v>2</v>
      </c>
      <c r="AA94" s="121">
        <v>1</v>
      </c>
      <c r="AB94" s="121">
        <v>1</v>
      </c>
      <c r="AC94" s="121">
        <v>1</v>
      </c>
      <c r="AZ94" s="121">
        <v>1</v>
      </c>
      <c r="BA94" s="121">
        <f>IF(AZ94=1,G94,0)</f>
        <v>0</v>
      </c>
      <c r="BB94" s="121">
        <f>IF(AZ94=2,G94,0)</f>
        <v>0</v>
      </c>
      <c r="BC94" s="121">
        <f>IF(AZ94=3,G94,0)</f>
        <v>0</v>
      </c>
      <c r="BD94" s="121">
        <f>IF(AZ94=4,G94,0)</f>
        <v>0</v>
      </c>
      <c r="BE94" s="121">
        <f>IF(AZ94=5,G94,0)</f>
        <v>0</v>
      </c>
      <c r="CZ94" s="121">
        <v>0</v>
      </c>
    </row>
    <row r="95" spans="1:15" ht="12.75">
      <c r="A95" s="150"/>
      <c r="B95" s="151"/>
      <c r="C95" s="188" t="s">
        <v>86</v>
      </c>
      <c r="D95" s="189"/>
      <c r="E95" s="152">
        <v>0</v>
      </c>
      <c r="F95" s="153"/>
      <c r="G95" s="154"/>
      <c r="O95" s="143"/>
    </row>
    <row r="96" spans="1:15" ht="12.75">
      <c r="A96" s="150"/>
      <c r="B96" s="151"/>
      <c r="C96" s="188" t="s">
        <v>149</v>
      </c>
      <c r="D96" s="189"/>
      <c r="E96" s="152">
        <v>66.3</v>
      </c>
      <c r="F96" s="153"/>
      <c r="G96" s="154"/>
      <c r="O96" s="143"/>
    </row>
    <row r="97" spans="1:15" ht="12.75">
      <c r="A97" s="150"/>
      <c r="B97" s="151"/>
      <c r="C97" s="188" t="s">
        <v>119</v>
      </c>
      <c r="D97" s="189"/>
      <c r="E97" s="152">
        <v>0</v>
      </c>
      <c r="F97" s="153"/>
      <c r="G97" s="154"/>
      <c r="O97" s="143"/>
    </row>
    <row r="98" spans="1:15" ht="12.75">
      <c r="A98" s="150"/>
      <c r="B98" s="151"/>
      <c r="C98" s="188" t="s">
        <v>150</v>
      </c>
      <c r="D98" s="189"/>
      <c r="E98" s="152">
        <v>17.02</v>
      </c>
      <c r="F98" s="153"/>
      <c r="G98" s="154"/>
      <c r="O98" s="143"/>
    </row>
    <row r="99" spans="1:15" ht="12.75">
      <c r="A99" s="150"/>
      <c r="B99" s="151"/>
      <c r="C99" s="188" t="s">
        <v>88</v>
      </c>
      <c r="D99" s="189"/>
      <c r="E99" s="152">
        <v>0</v>
      </c>
      <c r="F99" s="153"/>
      <c r="G99" s="154"/>
      <c r="O99" s="143"/>
    </row>
    <row r="100" spans="1:15" ht="12.75">
      <c r="A100" s="150"/>
      <c r="B100" s="151"/>
      <c r="C100" s="188" t="s">
        <v>151</v>
      </c>
      <c r="D100" s="189"/>
      <c r="E100" s="152">
        <v>38</v>
      </c>
      <c r="F100" s="153"/>
      <c r="G100" s="154"/>
      <c r="O100" s="143"/>
    </row>
    <row r="101" spans="1:15" ht="12.75">
      <c r="A101" s="150"/>
      <c r="B101" s="151"/>
      <c r="C101" s="188" t="s">
        <v>90</v>
      </c>
      <c r="D101" s="189"/>
      <c r="E101" s="152">
        <v>0</v>
      </c>
      <c r="F101" s="153"/>
      <c r="G101" s="154"/>
      <c r="O101" s="143"/>
    </row>
    <row r="102" spans="1:15" ht="12.75">
      <c r="A102" s="150"/>
      <c r="B102" s="151"/>
      <c r="C102" s="188" t="s">
        <v>152</v>
      </c>
      <c r="D102" s="189"/>
      <c r="E102" s="152">
        <v>22.8</v>
      </c>
      <c r="F102" s="153"/>
      <c r="G102" s="154"/>
      <c r="O102" s="143"/>
    </row>
    <row r="103" spans="1:15" ht="12.75">
      <c r="A103" s="150"/>
      <c r="B103" s="151"/>
      <c r="C103" s="188" t="s">
        <v>123</v>
      </c>
      <c r="D103" s="189"/>
      <c r="E103" s="152">
        <v>0</v>
      </c>
      <c r="F103" s="153"/>
      <c r="G103" s="154"/>
      <c r="O103" s="143"/>
    </row>
    <row r="104" spans="1:15" ht="12.75">
      <c r="A104" s="150"/>
      <c r="B104" s="151"/>
      <c r="C104" s="188" t="s">
        <v>153</v>
      </c>
      <c r="D104" s="189"/>
      <c r="E104" s="152">
        <v>11.22</v>
      </c>
      <c r="F104" s="153"/>
      <c r="G104" s="154"/>
      <c r="O104" s="143"/>
    </row>
    <row r="105" spans="1:15" ht="12.75">
      <c r="A105" s="150"/>
      <c r="B105" s="151"/>
      <c r="C105" s="188" t="s">
        <v>92</v>
      </c>
      <c r="D105" s="189"/>
      <c r="E105" s="152">
        <v>0</v>
      </c>
      <c r="F105" s="153"/>
      <c r="G105" s="154"/>
      <c r="O105" s="143"/>
    </row>
    <row r="106" spans="1:15" ht="12.75">
      <c r="A106" s="150"/>
      <c r="B106" s="151"/>
      <c r="C106" s="188" t="s">
        <v>154</v>
      </c>
      <c r="D106" s="189"/>
      <c r="E106" s="152">
        <v>48.45</v>
      </c>
      <c r="F106" s="153"/>
      <c r="G106" s="154"/>
      <c r="O106" s="143"/>
    </row>
    <row r="107" spans="1:15" ht="12.75">
      <c r="A107" s="150"/>
      <c r="B107" s="151"/>
      <c r="C107" s="188" t="s">
        <v>126</v>
      </c>
      <c r="D107" s="189"/>
      <c r="E107" s="152">
        <v>0</v>
      </c>
      <c r="F107" s="153"/>
      <c r="G107" s="154"/>
      <c r="O107" s="143"/>
    </row>
    <row r="108" spans="1:15" ht="12.75">
      <c r="A108" s="150"/>
      <c r="B108" s="151"/>
      <c r="C108" s="188" t="s">
        <v>103</v>
      </c>
      <c r="D108" s="189"/>
      <c r="E108" s="152">
        <v>14</v>
      </c>
      <c r="F108" s="153"/>
      <c r="G108" s="154"/>
      <c r="O108" s="143"/>
    </row>
    <row r="109" spans="1:15" ht="12.75">
      <c r="A109" s="150"/>
      <c r="B109" s="151"/>
      <c r="C109" s="188" t="s">
        <v>94</v>
      </c>
      <c r="D109" s="189"/>
      <c r="E109" s="152">
        <v>0</v>
      </c>
      <c r="F109" s="153"/>
      <c r="G109" s="154"/>
      <c r="O109" s="143"/>
    </row>
    <row r="110" spans="1:15" ht="12.75">
      <c r="A110" s="150"/>
      <c r="B110" s="151"/>
      <c r="C110" s="188" t="s">
        <v>155</v>
      </c>
      <c r="D110" s="189"/>
      <c r="E110" s="152">
        <v>36.1</v>
      </c>
      <c r="F110" s="153"/>
      <c r="G110" s="154"/>
      <c r="O110" s="143"/>
    </row>
    <row r="111" spans="1:15" ht="12.75">
      <c r="A111" s="150"/>
      <c r="B111" s="151"/>
      <c r="C111" s="188" t="s">
        <v>96</v>
      </c>
      <c r="D111" s="189"/>
      <c r="E111" s="152">
        <v>0</v>
      </c>
      <c r="F111" s="153"/>
      <c r="G111" s="154"/>
      <c r="O111" s="143"/>
    </row>
    <row r="112" spans="1:15" ht="12.75">
      <c r="A112" s="150"/>
      <c r="B112" s="151"/>
      <c r="C112" s="188" t="s">
        <v>156</v>
      </c>
      <c r="D112" s="189"/>
      <c r="E112" s="152">
        <v>72.2</v>
      </c>
      <c r="F112" s="153"/>
      <c r="G112" s="154"/>
      <c r="O112" s="143"/>
    </row>
    <row r="113" spans="1:104" ht="12.75">
      <c r="A113" s="144">
        <v>10</v>
      </c>
      <c r="B113" s="145" t="s">
        <v>157</v>
      </c>
      <c r="C113" s="146" t="s">
        <v>158</v>
      </c>
      <c r="D113" s="147" t="s">
        <v>159</v>
      </c>
      <c r="E113" s="148">
        <v>2.484</v>
      </c>
      <c r="F113" s="148">
        <v>0</v>
      </c>
      <c r="G113" s="149">
        <f>E113*F113</f>
        <v>0</v>
      </c>
      <c r="O113" s="143">
        <v>2</v>
      </c>
      <c r="AA113" s="121">
        <v>3</v>
      </c>
      <c r="AB113" s="121">
        <v>1</v>
      </c>
      <c r="AC113" s="121">
        <v>572410</v>
      </c>
      <c r="AZ113" s="121">
        <v>1</v>
      </c>
      <c r="BA113" s="121">
        <f>IF(AZ113=1,G113,0)</f>
        <v>0</v>
      </c>
      <c r="BB113" s="121">
        <f>IF(AZ113=2,G113,0)</f>
        <v>0</v>
      </c>
      <c r="BC113" s="121">
        <f>IF(AZ113=3,G113,0)</f>
        <v>0</v>
      </c>
      <c r="BD113" s="121">
        <f>IF(AZ113=4,G113,0)</f>
        <v>0</v>
      </c>
      <c r="BE113" s="121">
        <f>IF(AZ113=5,G113,0)</f>
        <v>0</v>
      </c>
      <c r="CZ113" s="121">
        <v>0.001</v>
      </c>
    </row>
    <row r="114" spans="1:15" ht="12.75">
      <c r="A114" s="150"/>
      <c r="B114" s="151"/>
      <c r="C114" s="188" t="s">
        <v>160</v>
      </c>
      <c r="D114" s="189"/>
      <c r="E114" s="152">
        <v>2.484</v>
      </c>
      <c r="F114" s="153"/>
      <c r="G114" s="154"/>
      <c r="O114" s="143"/>
    </row>
    <row r="115" spans="1:57" ht="12.75">
      <c r="A115" s="155"/>
      <c r="B115" s="156" t="s">
        <v>70</v>
      </c>
      <c r="C115" s="157" t="str">
        <f>CONCATENATE(B11," ",C11)</f>
        <v>1 Zemní práce</v>
      </c>
      <c r="D115" s="155"/>
      <c r="E115" s="158"/>
      <c r="F115" s="158"/>
      <c r="G115" s="159">
        <f>SUM(G11:G114)</f>
        <v>0</v>
      </c>
      <c r="O115" s="143">
        <v>4</v>
      </c>
      <c r="BA115" s="160">
        <f>SUM(BA11:BA114)</f>
        <v>0</v>
      </c>
      <c r="BB115" s="160">
        <f>SUM(BB11:BB114)</f>
        <v>0</v>
      </c>
      <c r="BC115" s="160">
        <f>SUM(BC11:BC114)</f>
        <v>0</v>
      </c>
      <c r="BD115" s="160">
        <f>SUM(BD11:BD114)</f>
        <v>0</v>
      </c>
      <c r="BE115" s="160">
        <f>SUM(BE11:BE114)</f>
        <v>0</v>
      </c>
    </row>
    <row r="116" spans="1:15" ht="12.75">
      <c r="A116" s="136" t="s">
        <v>67</v>
      </c>
      <c r="B116" s="137" t="s">
        <v>161</v>
      </c>
      <c r="C116" s="138" t="s">
        <v>162</v>
      </c>
      <c r="D116" s="139"/>
      <c r="E116" s="140"/>
      <c r="F116" s="140"/>
      <c r="G116" s="141"/>
      <c r="H116" s="142"/>
      <c r="I116" s="142"/>
      <c r="O116" s="143">
        <v>1</v>
      </c>
    </row>
    <row r="117" spans="1:104" ht="12.75">
      <c r="A117" s="144">
        <v>11</v>
      </c>
      <c r="B117" s="145" t="s">
        <v>163</v>
      </c>
      <c r="C117" s="146" t="s">
        <v>164</v>
      </c>
      <c r="D117" s="147" t="s">
        <v>85</v>
      </c>
      <c r="E117" s="148">
        <v>326.09</v>
      </c>
      <c r="F117" s="148">
        <v>0</v>
      </c>
      <c r="G117" s="149">
        <f>E117*F117</f>
        <v>0</v>
      </c>
      <c r="O117" s="143">
        <v>2</v>
      </c>
      <c r="AA117" s="121">
        <v>1</v>
      </c>
      <c r="AB117" s="121">
        <v>1</v>
      </c>
      <c r="AC117" s="121">
        <v>1</v>
      </c>
      <c r="AZ117" s="121">
        <v>1</v>
      </c>
      <c r="BA117" s="121">
        <f>IF(AZ117=1,G117,0)</f>
        <v>0</v>
      </c>
      <c r="BB117" s="121">
        <f>IF(AZ117=2,G117,0)</f>
        <v>0</v>
      </c>
      <c r="BC117" s="121">
        <f>IF(AZ117=3,G117,0)</f>
        <v>0</v>
      </c>
      <c r="BD117" s="121">
        <f>IF(AZ117=4,G117,0)</f>
        <v>0</v>
      </c>
      <c r="BE117" s="121">
        <f>IF(AZ117=5,G117,0)</f>
        <v>0</v>
      </c>
      <c r="CZ117" s="121">
        <v>0.189</v>
      </c>
    </row>
    <row r="118" spans="1:15" ht="12.75">
      <c r="A118" s="150"/>
      <c r="B118" s="151"/>
      <c r="C118" s="188" t="s">
        <v>86</v>
      </c>
      <c r="D118" s="189"/>
      <c r="E118" s="152">
        <v>0</v>
      </c>
      <c r="F118" s="153"/>
      <c r="G118" s="154"/>
      <c r="O118" s="143"/>
    </row>
    <row r="119" spans="1:15" ht="12.75">
      <c r="A119" s="150"/>
      <c r="B119" s="151"/>
      <c r="C119" s="188" t="s">
        <v>149</v>
      </c>
      <c r="D119" s="189"/>
      <c r="E119" s="152">
        <v>66.3</v>
      </c>
      <c r="F119" s="153"/>
      <c r="G119" s="154"/>
      <c r="O119" s="143"/>
    </row>
    <row r="120" spans="1:15" ht="12.75">
      <c r="A120" s="150"/>
      <c r="B120" s="151"/>
      <c r="C120" s="188" t="s">
        <v>119</v>
      </c>
      <c r="D120" s="189"/>
      <c r="E120" s="152">
        <v>0</v>
      </c>
      <c r="F120" s="153"/>
      <c r="G120" s="154"/>
      <c r="O120" s="143"/>
    </row>
    <row r="121" spans="1:15" ht="12.75">
      <c r="A121" s="150"/>
      <c r="B121" s="151"/>
      <c r="C121" s="188" t="s">
        <v>101</v>
      </c>
      <c r="D121" s="189"/>
      <c r="E121" s="152">
        <v>17.02</v>
      </c>
      <c r="F121" s="153"/>
      <c r="G121" s="154"/>
      <c r="O121" s="143"/>
    </row>
    <row r="122" spans="1:15" ht="12.75">
      <c r="A122" s="150"/>
      <c r="B122" s="151"/>
      <c r="C122" s="188" t="s">
        <v>88</v>
      </c>
      <c r="D122" s="189"/>
      <c r="E122" s="152">
        <v>0</v>
      </c>
      <c r="F122" s="153"/>
      <c r="G122" s="154"/>
      <c r="O122" s="143"/>
    </row>
    <row r="123" spans="1:15" ht="12.75">
      <c r="A123" s="150"/>
      <c r="B123" s="151"/>
      <c r="C123" s="188" t="s">
        <v>151</v>
      </c>
      <c r="D123" s="189"/>
      <c r="E123" s="152">
        <v>38</v>
      </c>
      <c r="F123" s="153"/>
      <c r="G123" s="154"/>
      <c r="O123" s="143"/>
    </row>
    <row r="124" spans="1:15" ht="12.75">
      <c r="A124" s="150"/>
      <c r="B124" s="151"/>
      <c r="C124" s="188" t="s">
        <v>90</v>
      </c>
      <c r="D124" s="189"/>
      <c r="E124" s="152">
        <v>0</v>
      </c>
      <c r="F124" s="153"/>
      <c r="G124" s="154"/>
      <c r="O124" s="143"/>
    </row>
    <row r="125" spans="1:15" ht="12.75">
      <c r="A125" s="150"/>
      <c r="B125" s="151"/>
      <c r="C125" s="188" t="s">
        <v>152</v>
      </c>
      <c r="D125" s="189"/>
      <c r="E125" s="152">
        <v>22.8</v>
      </c>
      <c r="F125" s="153"/>
      <c r="G125" s="154"/>
      <c r="O125" s="143"/>
    </row>
    <row r="126" spans="1:15" ht="12.75">
      <c r="A126" s="150"/>
      <c r="B126" s="151"/>
      <c r="C126" s="188" t="s">
        <v>165</v>
      </c>
      <c r="D126" s="189"/>
      <c r="E126" s="152">
        <v>0</v>
      </c>
      <c r="F126" s="153"/>
      <c r="G126" s="154"/>
      <c r="O126" s="143"/>
    </row>
    <row r="127" spans="1:15" ht="12.75">
      <c r="A127" s="150"/>
      <c r="B127" s="151"/>
      <c r="C127" s="188" t="s">
        <v>153</v>
      </c>
      <c r="D127" s="189"/>
      <c r="E127" s="152">
        <v>11.22</v>
      </c>
      <c r="F127" s="153"/>
      <c r="G127" s="154"/>
      <c r="O127" s="143"/>
    </row>
    <row r="128" spans="1:15" ht="12.75">
      <c r="A128" s="150"/>
      <c r="B128" s="151"/>
      <c r="C128" s="188" t="s">
        <v>92</v>
      </c>
      <c r="D128" s="189"/>
      <c r="E128" s="152">
        <v>0</v>
      </c>
      <c r="F128" s="153"/>
      <c r="G128" s="154"/>
      <c r="O128" s="143"/>
    </row>
    <row r="129" spans="1:15" ht="12.75">
      <c r="A129" s="150"/>
      <c r="B129" s="151"/>
      <c r="C129" s="188" t="s">
        <v>154</v>
      </c>
      <c r="D129" s="189"/>
      <c r="E129" s="152">
        <v>48.45</v>
      </c>
      <c r="F129" s="153"/>
      <c r="G129" s="154"/>
      <c r="O129" s="143"/>
    </row>
    <row r="130" spans="1:15" ht="12.75">
      <c r="A130" s="150"/>
      <c r="B130" s="151"/>
      <c r="C130" s="188" t="s">
        <v>126</v>
      </c>
      <c r="D130" s="189"/>
      <c r="E130" s="152">
        <v>0</v>
      </c>
      <c r="F130" s="153"/>
      <c r="G130" s="154"/>
      <c r="O130" s="143"/>
    </row>
    <row r="131" spans="1:15" ht="12.75">
      <c r="A131" s="150"/>
      <c r="B131" s="151"/>
      <c r="C131" s="188" t="s">
        <v>103</v>
      </c>
      <c r="D131" s="189"/>
      <c r="E131" s="152">
        <v>14</v>
      </c>
      <c r="F131" s="153"/>
      <c r="G131" s="154"/>
      <c r="O131" s="143"/>
    </row>
    <row r="132" spans="1:15" ht="12.75">
      <c r="A132" s="150"/>
      <c r="B132" s="151"/>
      <c r="C132" s="188" t="s">
        <v>94</v>
      </c>
      <c r="D132" s="189"/>
      <c r="E132" s="152">
        <v>0</v>
      </c>
      <c r="F132" s="153"/>
      <c r="G132" s="154"/>
      <c r="O132" s="143"/>
    </row>
    <row r="133" spans="1:15" ht="12.75">
      <c r="A133" s="150"/>
      <c r="B133" s="151"/>
      <c r="C133" s="188" t="s">
        <v>155</v>
      </c>
      <c r="D133" s="189"/>
      <c r="E133" s="152">
        <v>36.1</v>
      </c>
      <c r="F133" s="153"/>
      <c r="G133" s="154"/>
      <c r="O133" s="143"/>
    </row>
    <row r="134" spans="1:15" ht="12.75">
      <c r="A134" s="150"/>
      <c r="B134" s="151"/>
      <c r="C134" s="188" t="s">
        <v>96</v>
      </c>
      <c r="D134" s="189"/>
      <c r="E134" s="152">
        <v>0</v>
      </c>
      <c r="F134" s="153"/>
      <c r="G134" s="154"/>
      <c r="O134" s="143"/>
    </row>
    <row r="135" spans="1:15" ht="12.75">
      <c r="A135" s="150"/>
      <c r="B135" s="151"/>
      <c r="C135" s="188" t="s">
        <v>156</v>
      </c>
      <c r="D135" s="189"/>
      <c r="E135" s="152">
        <v>72.2</v>
      </c>
      <c r="F135" s="153"/>
      <c r="G135" s="154"/>
      <c r="O135" s="143"/>
    </row>
    <row r="136" spans="1:104" ht="12.75">
      <c r="A136" s="144">
        <v>12</v>
      </c>
      <c r="B136" s="145" t="s">
        <v>166</v>
      </c>
      <c r="C136" s="146" t="s">
        <v>167</v>
      </c>
      <c r="D136" s="147" t="s">
        <v>168</v>
      </c>
      <c r="E136" s="148">
        <v>5.3732</v>
      </c>
      <c r="F136" s="148">
        <v>0</v>
      </c>
      <c r="G136" s="149">
        <f>E136*F136</f>
        <v>0</v>
      </c>
      <c r="O136" s="143">
        <v>2</v>
      </c>
      <c r="AA136" s="121">
        <v>1</v>
      </c>
      <c r="AB136" s="121">
        <v>1</v>
      </c>
      <c r="AC136" s="121">
        <v>1</v>
      </c>
      <c r="AZ136" s="121">
        <v>1</v>
      </c>
      <c r="BA136" s="121">
        <f>IF(AZ136=1,G136,0)</f>
        <v>0</v>
      </c>
      <c r="BB136" s="121">
        <f>IF(AZ136=2,G136,0)</f>
        <v>0</v>
      </c>
      <c r="BC136" s="121">
        <f>IF(AZ136=3,G136,0)</f>
        <v>0</v>
      </c>
      <c r="BD136" s="121">
        <f>IF(AZ136=4,G136,0)</f>
        <v>0</v>
      </c>
      <c r="BE136" s="121">
        <f>IF(AZ136=5,G136,0)</f>
        <v>0</v>
      </c>
      <c r="CZ136" s="121">
        <v>1.028</v>
      </c>
    </row>
    <row r="137" spans="1:15" ht="12.75">
      <c r="A137" s="150"/>
      <c r="B137" s="151"/>
      <c r="C137" s="188" t="s">
        <v>119</v>
      </c>
      <c r="D137" s="189"/>
      <c r="E137" s="152">
        <v>0</v>
      </c>
      <c r="F137" s="153"/>
      <c r="G137" s="154"/>
      <c r="O137" s="143"/>
    </row>
    <row r="138" spans="1:15" ht="12.75">
      <c r="A138" s="150"/>
      <c r="B138" s="151"/>
      <c r="C138" s="188" t="s">
        <v>169</v>
      </c>
      <c r="D138" s="189"/>
      <c r="E138" s="152">
        <v>0.2812</v>
      </c>
      <c r="F138" s="153"/>
      <c r="G138" s="154"/>
      <c r="O138" s="143"/>
    </row>
    <row r="139" spans="1:15" ht="12.75">
      <c r="A139" s="150"/>
      <c r="B139" s="151"/>
      <c r="C139" s="188" t="s">
        <v>123</v>
      </c>
      <c r="D139" s="189"/>
      <c r="E139" s="152">
        <v>0</v>
      </c>
      <c r="F139" s="153"/>
      <c r="G139" s="154"/>
      <c r="O139" s="143"/>
    </row>
    <row r="140" spans="1:15" ht="12.75">
      <c r="A140" s="150"/>
      <c r="B140" s="151"/>
      <c r="C140" s="188" t="s">
        <v>170</v>
      </c>
      <c r="D140" s="189"/>
      <c r="E140" s="152">
        <v>0.456</v>
      </c>
      <c r="F140" s="153"/>
      <c r="G140" s="154"/>
      <c r="O140" s="143"/>
    </row>
    <row r="141" spans="1:15" ht="12.75">
      <c r="A141" s="150"/>
      <c r="B141" s="151"/>
      <c r="C141" s="188" t="s">
        <v>171</v>
      </c>
      <c r="D141" s="189"/>
      <c r="E141" s="152">
        <v>0</v>
      </c>
      <c r="F141" s="153"/>
      <c r="G141" s="154"/>
      <c r="O141" s="143"/>
    </row>
    <row r="142" spans="1:15" ht="12.75">
      <c r="A142" s="150"/>
      <c r="B142" s="151"/>
      <c r="C142" s="188" t="s">
        <v>172</v>
      </c>
      <c r="D142" s="189"/>
      <c r="E142" s="152">
        <v>0.304</v>
      </c>
      <c r="F142" s="153"/>
      <c r="G142" s="154"/>
      <c r="O142" s="143"/>
    </row>
    <row r="143" spans="1:15" ht="12.75">
      <c r="A143" s="150"/>
      <c r="B143" s="151"/>
      <c r="C143" s="188" t="s">
        <v>96</v>
      </c>
      <c r="D143" s="189"/>
      <c r="E143" s="152">
        <v>0</v>
      </c>
      <c r="F143" s="153"/>
      <c r="G143" s="154"/>
      <c r="O143" s="143"/>
    </row>
    <row r="144" spans="1:15" ht="12.75">
      <c r="A144" s="150"/>
      <c r="B144" s="151"/>
      <c r="C144" s="188" t="s">
        <v>173</v>
      </c>
      <c r="D144" s="189"/>
      <c r="E144" s="152">
        <v>4.332</v>
      </c>
      <c r="F144" s="153"/>
      <c r="G144" s="154"/>
      <c r="O144" s="143"/>
    </row>
    <row r="145" spans="1:104" ht="12.75">
      <c r="A145" s="144">
        <v>13</v>
      </c>
      <c r="B145" s="145" t="s">
        <v>174</v>
      </c>
      <c r="C145" s="146" t="s">
        <v>175</v>
      </c>
      <c r="D145" s="147" t="s">
        <v>85</v>
      </c>
      <c r="E145" s="148">
        <v>273.2</v>
      </c>
      <c r="F145" s="148">
        <v>0</v>
      </c>
      <c r="G145" s="149">
        <f>E145*F145</f>
        <v>0</v>
      </c>
      <c r="O145" s="143">
        <v>2</v>
      </c>
      <c r="AA145" s="121">
        <v>1</v>
      </c>
      <c r="AB145" s="121">
        <v>1</v>
      </c>
      <c r="AC145" s="121">
        <v>1</v>
      </c>
      <c r="AZ145" s="121">
        <v>1</v>
      </c>
      <c r="BA145" s="121">
        <f>IF(AZ145=1,G145,0)</f>
        <v>0</v>
      </c>
      <c r="BB145" s="121">
        <f>IF(AZ145=2,G145,0)</f>
        <v>0</v>
      </c>
      <c r="BC145" s="121">
        <f>IF(AZ145=3,G145,0)</f>
        <v>0</v>
      </c>
      <c r="BD145" s="121">
        <f>IF(AZ145=4,G145,0)</f>
        <v>0</v>
      </c>
      <c r="BE145" s="121">
        <f>IF(AZ145=5,G145,0)</f>
        <v>0</v>
      </c>
      <c r="CZ145" s="121">
        <v>0.307</v>
      </c>
    </row>
    <row r="146" spans="1:15" ht="12.75">
      <c r="A146" s="150"/>
      <c r="B146" s="151"/>
      <c r="C146" s="188" t="s">
        <v>86</v>
      </c>
      <c r="D146" s="189"/>
      <c r="E146" s="152">
        <v>0</v>
      </c>
      <c r="F146" s="153"/>
      <c r="G146" s="154"/>
      <c r="O146" s="143"/>
    </row>
    <row r="147" spans="1:15" ht="12.75">
      <c r="A147" s="150"/>
      <c r="B147" s="151"/>
      <c r="C147" s="188" t="s">
        <v>87</v>
      </c>
      <c r="D147" s="189"/>
      <c r="E147" s="152">
        <v>58.5</v>
      </c>
      <c r="F147" s="153"/>
      <c r="G147" s="154"/>
      <c r="O147" s="143"/>
    </row>
    <row r="148" spans="1:15" ht="12.75">
      <c r="A148" s="150"/>
      <c r="B148" s="151"/>
      <c r="C148" s="188" t="s">
        <v>119</v>
      </c>
      <c r="D148" s="189"/>
      <c r="E148" s="152">
        <v>0</v>
      </c>
      <c r="F148" s="153"/>
      <c r="G148" s="154"/>
      <c r="O148" s="143"/>
    </row>
    <row r="149" spans="1:15" ht="12.75">
      <c r="A149" s="150"/>
      <c r="B149" s="151"/>
      <c r="C149" s="188" t="s">
        <v>176</v>
      </c>
      <c r="D149" s="189"/>
      <c r="E149" s="152">
        <v>15.75</v>
      </c>
      <c r="F149" s="153"/>
      <c r="G149" s="154"/>
      <c r="O149" s="143"/>
    </row>
    <row r="150" spans="1:15" ht="12.75">
      <c r="A150" s="150"/>
      <c r="B150" s="151"/>
      <c r="C150" s="188" t="s">
        <v>88</v>
      </c>
      <c r="D150" s="189"/>
      <c r="E150" s="152">
        <v>0</v>
      </c>
      <c r="F150" s="153"/>
      <c r="G150" s="154"/>
      <c r="O150" s="143"/>
    </row>
    <row r="151" spans="1:15" ht="12.75">
      <c r="A151" s="150"/>
      <c r="B151" s="151"/>
      <c r="C151" s="188" t="s">
        <v>89</v>
      </c>
      <c r="D151" s="189"/>
      <c r="E151" s="152">
        <v>34</v>
      </c>
      <c r="F151" s="153"/>
      <c r="G151" s="154"/>
      <c r="O151" s="143"/>
    </row>
    <row r="152" spans="1:15" ht="12.75">
      <c r="A152" s="150"/>
      <c r="B152" s="151"/>
      <c r="C152" s="188" t="s">
        <v>90</v>
      </c>
      <c r="D152" s="189"/>
      <c r="E152" s="152">
        <v>0</v>
      </c>
      <c r="F152" s="153"/>
      <c r="G152" s="154"/>
      <c r="O152" s="143"/>
    </row>
    <row r="153" spans="1:15" ht="12.75">
      <c r="A153" s="150"/>
      <c r="B153" s="151"/>
      <c r="C153" s="188" t="s">
        <v>91</v>
      </c>
      <c r="D153" s="189"/>
      <c r="E153" s="152">
        <v>18</v>
      </c>
      <c r="F153" s="153"/>
      <c r="G153" s="154"/>
      <c r="O153" s="143"/>
    </row>
    <row r="154" spans="1:15" ht="12.75">
      <c r="A154" s="150"/>
      <c r="B154" s="151"/>
      <c r="C154" s="188" t="s">
        <v>123</v>
      </c>
      <c r="D154" s="189"/>
      <c r="E154" s="152">
        <v>0</v>
      </c>
      <c r="F154" s="153"/>
      <c r="G154" s="154"/>
      <c r="O154" s="143"/>
    </row>
    <row r="155" spans="1:15" ht="12.75">
      <c r="A155" s="150"/>
      <c r="B155" s="151"/>
      <c r="C155" s="188" t="s">
        <v>177</v>
      </c>
      <c r="D155" s="189"/>
      <c r="E155" s="152">
        <v>9.9</v>
      </c>
      <c r="F155" s="153"/>
      <c r="G155" s="154"/>
      <c r="O155" s="143"/>
    </row>
    <row r="156" spans="1:15" ht="12.75">
      <c r="A156" s="150"/>
      <c r="B156" s="151"/>
      <c r="C156" s="188" t="s">
        <v>92</v>
      </c>
      <c r="D156" s="189"/>
      <c r="E156" s="152">
        <v>0</v>
      </c>
      <c r="F156" s="153"/>
      <c r="G156" s="154"/>
      <c r="O156" s="143"/>
    </row>
    <row r="157" spans="1:15" ht="12.75">
      <c r="A157" s="150"/>
      <c r="B157" s="151"/>
      <c r="C157" s="188" t="s">
        <v>178</v>
      </c>
      <c r="D157" s="189"/>
      <c r="E157" s="152">
        <v>38.25</v>
      </c>
      <c r="F157" s="153"/>
      <c r="G157" s="154"/>
      <c r="O157" s="143"/>
    </row>
    <row r="158" spans="1:15" ht="12.75">
      <c r="A158" s="150"/>
      <c r="B158" s="151"/>
      <c r="C158" s="188" t="s">
        <v>179</v>
      </c>
      <c r="D158" s="189"/>
      <c r="E158" s="152">
        <v>0</v>
      </c>
      <c r="F158" s="153"/>
      <c r="G158" s="154"/>
      <c r="O158" s="143"/>
    </row>
    <row r="159" spans="1:15" ht="12.75">
      <c r="A159" s="150"/>
      <c r="B159" s="151"/>
      <c r="C159" s="188" t="s">
        <v>180</v>
      </c>
      <c r="D159" s="189"/>
      <c r="E159" s="152">
        <v>13.3</v>
      </c>
      <c r="F159" s="153"/>
      <c r="G159" s="154"/>
      <c r="O159" s="143"/>
    </row>
    <row r="160" spans="1:15" ht="12.75">
      <c r="A160" s="150"/>
      <c r="B160" s="151"/>
      <c r="C160" s="188" t="s">
        <v>94</v>
      </c>
      <c r="D160" s="189"/>
      <c r="E160" s="152">
        <v>0</v>
      </c>
      <c r="F160" s="153"/>
      <c r="G160" s="154"/>
      <c r="O160" s="143"/>
    </row>
    <row r="161" spans="1:15" ht="12.75">
      <c r="A161" s="150"/>
      <c r="B161" s="151"/>
      <c r="C161" s="188" t="s">
        <v>95</v>
      </c>
      <c r="D161" s="189"/>
      <c r="E161" s="152">
        <v>28.5</v>
      </c>
      <c r="F161" s="153"/>
      <c r="G161" s="154"/>
      <c r="O161" s="143"/>
    </row>
    <row r="162" spans="1:15" ht="12.75">
      <c r="A162" s="150"/>
      <c r="B162" s="151"/>
      <c r="C162" s="188" t="s">
        <v>96</v>
      </c>
      <c r="D162" s="189"/>
      <c r="E162" s="152">
        <v>0</v>
      </c>
      <c r="F162" s="153"/>
      <c r="G162" s="154"/>
      <c r="O162" s="143"/>
    </row>
    <row r="163" spans="1:15" ht="12.75">
      <c r="A163" s="150"/>
      <c r="B163" s="151"/>
      <c r="C163" s="188" t="s">
        <v>97</v>
      </c>
      <c r="D163" s="189"/>
      <c r="E163" s="152">
        <v>57</v>
      </c>
      <c r="F163" s="153"/>
      <c r="G163" s="154"/>
      <c r="O163" s="143"/>
    </row>
    <row r="164" spans="1:104" ht="12.75">
      <c r="A164" s="144">
        <v>14</v>
      </c>
      <c r="B164" s="145" t="s">
        <v>181</v>
      </c>
      <c r="C164" s="146" t="s">
        <v>182</v>
      </c>
      <c r="D164" s="147" t="s">
        <v>85</v>
      </c>
      <c r="E164" s="148">
        <v>273.2</v>
      </c>
      <c r="F164" s="148">
        <v>0</v>
      </c>
      <c r="G164" s="149">
        <f>E164*F164</f>
        <v>0</v>
      </c>
      <c r="O164" s="143">
        <v>2</v>
      </c>
      <c r="AA164" s="121">
        <v>1</v>
      </c>
      <c r="AB164" s="121">
        <v>1</v>
      </c>
      <c r="AC164" s="121">
        <v>1</v>
      </c>
      <c r="AZ164" s="121">
        <v>1</v>
      </c>
      <c r="BA164" s="121">
        <f>IF(AZ164=1,G164,0)</f>
        <v>0</v>
      </c>
      <c r="BB164" s="121">
        <f>IF(AZ164=2,G164,0)</f>
        <v>0</v>
      </c>
      <c r="BC164" s="121">
        <f>IF(AZ164=3,G164,0)</f>
        <v>0</v>
      </c>
      <c r="BD164" s="121">
        <f>IF(AZ164=4,G164,0)</f>
        <v>0</v>
      </c>
      <c r="BE164" s="121">
        <f>IF(AZ164=5,G164,0)</f>
        <v>0</v>
      </c>
      <c r="CZ164" s="121">
        <v>0.0739</v>
      </c>
    </row>
    <row r="165" spans="1:15" ht="12.75">
      <c r="A165" s="150"/>
      <c r="B165" s="151"/>
      <c r="C165" s="188" t="s">
        <v>86</v>
      </c>
      <c r="D165" s="189"/>
      <c r="E165" s="152">
        <v>0</v>
      </c>
      <c r="F165" s="153"/>
      <c r="G165" s="154"/>
      <c r="O165" s="143"/>
    </row>
    <row r="166" spans="1:15" ht="12.75">
      <c r="A166" s="150"/>
      <c r="B166" s="151"/>
      <c r="C166" s="188" t="s">
        <v>87</v>
      </c>
      <c r="D166" s="189"/>
      <c r="E166" s="152">
        <v>58.5</v>
      </c>
      <c r="F166" s="153"/>
      <c r="G166" s="154"/>
      <c r="O166" s="143"/>
    </row>
    <row r="167" spans="1:15" ht="12.75">
      <c r="A167" s="150"/>
      <c r="B167" s="151"/>
      <c r="C167" s="188" t="s">
        <v>119</v>
      </c>
      <c r="D167" s="189"/>
      <c r="E167" s="152">
        <v>0</v>
      </c>
      <c r="F167" s="153"/>
      <c r="G167" s="154"/>
      <c r="O167" s="143"/>
    </row>
    <row r="168" spans="1:15" ht="12.75">
      <c r="A168" s="150"/>
      <c r="B168" s="151"/>
      <c r="C168" s="188" t="s">
        <v>176</v>
      </c>
      <c r="D168" s="189"/>
      <c r="E168" s="152">
        <v>15.75</v>
      </c>
      <c r="F168" s="153"/>
      <c r="G168" s="154"/>
      <c r="O168" s="143"/>
    </row>
    <row r="169" spans="1:15" ht="12.75">
      <c r="A169" s="150"/>
      <c r="B169" s="151"/>
      <c r="C169" s="188" t="s">
        <v>88</v>
      </c>
      <c r="D169" s="189"/>
      <c r="E169" s="152">
        <v>0</v>
      </c>
      <c r="F169" s="153"/>
      <c r="G169" s="154"/>
      <c r="O169" s="143"/>
    </row>
    <row r="170" spans="1:15" ht="12.75">
      <c r="A170" s="150"/>
      <c r="B170" s="151"/>
      <c r="C170" s="188" t="s">
        <v>89</v>
      </c>
      <c r="D170" s="189"/>
      <c r="E170" s="152">
        <v>34</v>
      </c>
      <c r="F170" s="153"/>
      <c r="G170" s="154"/>
      <c r="O170" s="143"/>
    </row>
    <row r="171" spans="1:15" ht="12.75">
      <c r="A171" s="150"/>
      <c r="B171" s="151"/>
      <c r="C171" s="188" t="s">
        <v>90</v>
      </c>
      <c r="D171" s="189"/>
      <c r="E171" s="152">
        <v>0</v>
      </c>
      <c r="F171" s="153"/>
      <c r="G171" s="154"/>
      <c r="O171" s="143"/>
    </row>
    <row r="172" spans="1:15" ht="12.75">
      <c r="A172" s="150"/>
      <c r="B172" s="151"/>
      <c r="C172" s="188" t="s">
        <v>91</v>
      </c>
      <c r="D172" s="189"/>
      <c r="E172" s="152">
        <v>18</v>
      </c>
      <c r="F172" s="153"/>
      <c r="G172" s="154"/>
      <c r="O172" s="143"/>
    </row>
    <row r="173" spans="1:15" ht="12.75">
      <c r="A173" s="150"/>
      <c r="B173" s="151"/>
      <c r="C173" s="188" t="s">
        <v>123</v>
      </c>
      <c r="D173" s="189"/>
      <c r="E173" s="152">
        <v>0</v>
      </c>
      <c r="F173" s="153"/>
      <c r="G173" s="154"/>
      <c r="O173" s="143"/>
    </row>
    <row r="174" spans="1:15" ht="12.75">
      <c r="A174" s="150"/>
      <c r="B174" s="151"/>
      <c r="C174" s="188" t="s">
        <v>177</v>
      </c>
      <c r="D174" s="189"/>
      <c r="E174" s="152">
        <v>9.9</v>
      </c>
      <c r="F174" s="153"/>
      <c r="G174" s="154"/>
      <c r="O174" s="143"/>
    </row>
    <row r="175" spans="1:15" ht="12.75">
      <c r="A175" s="150"/>
      <c r="B175" s="151"/>
      <c r="C175" s="188" t="s">
        <v>92</v>
      </c>
      <c r="D175" s="189"/>
      <c r="E175" s="152">
        <v>0</v>
      </c>
      <c r="F175" s="153"/>
      <c r="G175" s="154"/>
      <c r="O175" s="143"/>
    </row>
    <row r="176" spans="1:15" ht="12.75">
      <c r="A176" s="150"/>
      <c r="B176" s="151"/>
      <c r="C176" s="188" t="s">
        <v>178</v>
      </c>
      <c r="D176" s="189"/>
      <c r="E176" s="152">
        <v>38.25</v>
      </c>
      <c r="F176" s="153"/>
      <c r="G176" s="154"/>
      <c r="O176" s="143"/>
    </row>
    <row r="177" spans="1:15" ht="12.75">
      <c r="A177" s="150"/>
      <c r="B177" s="151"/>
      <c r="C177" s="188" t="s">
        <v>171</v>
      </c>
      <c r="D177" s="189"/>
      <c r="E177" s="152">
        <v>0</v>
      </c>
      <c r="F177" s="153"/>
      <c r="G177" s="154"/>
      <c r="O177" s="143"/>
    </row>
    <row r="178" spans="1:15" ht="12.75">
      <c r="A178" s="150"/>
      <c r="B178" s="151"/>
      <c r="C178" s="188" t="s">
        <v>180</v>
      </c>
      <c r="D178" s="189"/>
      <c r="E178" s="152">
        <v>13.3</v>
      </c>
      <c r="F178" s="153"/>
      <c r="G178" s="154"/>
      <c r="O178" s="143"/>
    </row>
    <row r="179" spans="1:15" ht="12.75">
      <c r="A179" s="150"/>
      <c r="B179" s="151"/>
      <c r="C179" s="188" t="s">
        <v>183</v>
      </c>
      <c r="D179" s="189"/>
      <c r="E179" s="152">
        <v>0</v>
      </c>
      <c r="F179" s="153"/>
      <c r="G179" s="154"/>
      <c r="O179" s="143"/>
    </row>
    <row r="180" spans="1:15" ht="12.75">
      <c r="A180" s="150"/>
      <c r="B180" s="151"/>
      <c r="C180" s="188" t="s">
        <v>95</v>
      </c>
      <c r="D180" s="189"/>
      <c r="E180" s="152">
        <v>28.5</v>
      </c>
      <c r="F180" s="153"/>
      <c r="G180" s="154"/>
      <c r="O180" s="143"/>
    </row>
    <row r="181" spans="1:15" ht="12.75">
      <c r="A181" s="150"/>
      <c r="B181" s="151"/>
      <c r="C181" s="188" t="s">
        <v>96</v>
      </c>
      <c r="D181" s="189"/>
      <c r="E181" s="152">
        <v>0</v>
      </c>
      <c r="F181" s="153"/>
      <c r="G181" s="154"/>
      <c r="O181" s="143"/>
    </row>
    <row r="182" spans="1:15" ht="12.75">
      <c r="A182" s="150"/>
      <c r="B182" s="151"/>
      <c r="C182" s="188" t="s">
        <v>97</v>
      </c>
      <c r="D182" s="189"/>
      <c r="E182" s="152">
        <v>57</v>
      </c>
      <c r="F182" s="153"/>
      <c r="G182" s="154"/>
      <c r="O182" s="143"/>
    </row>
    <row r="183" spans="1:104" ht="12.75">
      <c r="A183" s="144">
        <v>15</v>
      </c>
      <c r="B183" s="145" t="s">
        <v>184</v>
      </c>
      <c r="C183" s="146" t="s">
        <v>185</v>
      </c>
      <c r="D183" s="147" t="s">
        <v>85</v>
      </c>
      <c r="E183" s="148">
        <v>4.298</v>
      </c>
      <c r="F183" s="148">
        <v>0</v>
      </c>
      <c r="G183" s="149">
        <f>E183*F183</f>
        <v>0</v>
      </c>
      <c r="O183" s="143">
        <v>2</v>
      </c>
      <c r="AA183" s="121">
        <v>12</v>
      </c>
      <c r="AB183" s="121">
        <v>0</v>
      </c>
      <c r="AC183" s="121">
        <v>17</v>
      </c>
      <c r="AZ183" s="121">
        <v>1</v>
      </c>
      <c r="BA183" s="121">
        <f>IF(AZ183=1,G183,0)</f>
        <v>0</v>
      </c>
      <c r="BB183" s="121">
        <f>IF(AZ183=2,G183,0)</f>
        <v>0</v>
      </c>
      <c r="BC183" s="121">
        <f>IF(AZ183=3,G183,0)</f>
        <v>0</v>
      </c>
      <c r="BD183" s="121">
        <f>IF(AZ183=4,G183,0)</f>
        <v>0</v>
      </c>
      <c r="BE183" s="121">
        <f>IF(AZ183=5,G183,0)</f>
        <v>0</v>
      </c>
      <c r="CZ183" s="121">
        <v>0.135</v>
      </c>
    </row>
    <row r="184" spans="1:15" ht="12.75">
      <c r="A184" s="150"/>
      <c r="B184" s="151"/>
      <c r="C184" s="188" t="s">
        <v>186</v>
      </c>
      <c r="D184" s="189"/>
      <c r="E184" s="152">
        <v>0</v>
      </c>
      <c r="F184" s="153"/>
      <c r="G184" s="154"/>
      <c r="O184" s="143"/>
    </row>
    <row r="185" spans="1:15" ht="12.75">
      <c r="A185" s="150"/>
      <c r="B185" s="151"/>
      <c r="C185" s="188" t="s">
        <v>187</v>
      </c>
      <c r="D185" s="189"/>
      <c r="E185" s="152">
        <v>0</v>
      </c>
      <c r="F185" s="153"/>
      <c r="G185" s="154"/>
      <c r="O185" s="143"/>
    </row>
    <row r="186" spans="1:15" ht="12.75">
      <c r="A186" s="150"/>
      <c r="B186" s="151"/>
      <c r="C186" s="188" t="s">
        <v>188</v>
      </c>
      <c r="D186" s="189"/>
      <c r="E186" s="152">
        <v>1.414</v>
      </c>
      <c r="F186" s="153"/>
      <c r="G186" s="154"/>
      <c r="O186" s="143"/>
    </row>
    <row r="187" spans="1:15" ht="12.75">
      <c r="A187" s="150"/>
      <c r="B187" s="151"/>
      <c r="C187" s="188" t="s">
        <v>165</v>
      </c>
      <c r="D187" s="189"/>
      <c r="E187" s="152">
        <v>0</v>
      </c>
      <c r="F187" s="153"/>
      <c r="G187" s="154"/>
      <c r="O187" s="143"/>
    </row>
    <row r="188" spans="1:15" ht="12.75">
      <c r="A188" s="150"/>
      <c r="B188" s="151"/>
      <c r="C188" s="188" t="s">
        <v>189</v>
      </c>
      <c r="D188" s="189"/>
      <c r="E188" s="152">
        <v>1.212</v>
      </c>
      <c r="F188" s="153"/>
      <c r="G188" s="154"/>
      <c r="O188" s="143"/>
    </row>
    <row r="189" spans="1:15" ht="12.75">
      <c r="A189" s="150"/>
      <c r="B189" s="151"/>
      <c r="C189" s="188" t="s">
        <v>126</v>
      </c>
      <c r="D189" s="189"/>
      <c r="E189" s="152">
        <v>0</v>
      </c>
      <c r="F189" s="153"/>
      <c r="G189" s="154"/>
      <c r="O189" s="143"/>
    </row>
    <row r="190" spans="1:15" ht="12.75">
      <c r="A190" s="150"/>
      <c r="B190" s="151"/>
      <c r="C190" s="188" t="s">
        <v>190</v>
      </c>
      <c r="D190" s="189"/>
      <c r="E190" s="152">
        <v>1.672</v>
      </c>
      <c r="F190" s="153"/>
      <c r="G190" s="154"/>
      <c r="O190" s="143"/>
    </row>
    <row r="191" spans="1:104" ht="12.75">
      <c r="A191" s="144">
        <v>16</v>
      </c>
      <c r="B191" s="145" t="s">
        <v>191</v>
      </c>
      <c r="C191" s="146" t="s">
        <v>192</v>
      </c>
      <c r="D191" s="147" t="s">
        <v>85</v>
      </c>
      <c r="E191" s="148">
        <v>277.8308</v>
      </c>
      <c r="F191" s="148">
        <v>0</v>
      </c>
      <c r="G191" s="149">
        <f>E191*F191</f>
        <v>0</v>
      </c>
      <c r="O191" s="143">
        <v>2</v>
      </c>
      <c r="AA191" s="121">
        <v>3</v>
      </c>
      <c r="AB191" s="121">
        <v>1</v>
      </c>
      <c r="AC191" s="121">
        <v>59245130</v>
      </c>
      <c r="AZ191" s="121">
        <v>1</v>
      </c>
      <c r="BA191" s="121">
        <f>IF(AZ191=1,G191,0)</f>
        <v>0</v>
      </c>
      <c r="BB191" s="121">
        <f>IF(AZ191=2,G191,0)</f>
        <v>0</v>
      </c>
      <c r="BC191" s="121">
        <f>IF(AZ191=3,G191,0)</f>
        <v>0</v>
      </c>
      <c r="BD191" s="121">
        <f>IF(AZ191=4,G191,0)</f>
        <v>0</v>
      </c>
      <c r="BE191" s="121">
        <f>IF(AZ191=5,G191,0)</f>
        <v>0</v>
      </c>
      <c r="CZ191" s="121">
        <v>0.168</v>
      </c>
    </row>
    <row r="192" spans="1:15" ht="12.75">
      <c r="A192" s="150"/>
      <c r="B192" s="151"/>
      <c r="C192" s="188" t="s">
        <v>86</v>
      </c>
      <c r="D192" s="189"/>
      <c r="E192" s="152">
        <v>0</v>
      </c>
      <c r="F192" s="153"/>
      <c r="G192" s="154"/>
      <c r="O192" s="143"/>
    </row>
    <row r="193" spans="1:15" ht="12.75">
      <c r="A193" s="150"/>
      <c r="B193" s="151"/>
      <c r="C193" s="188" t="s">
        <v>193</v>
      </c>
      <c r="D193" s="189"/>
      <c r="E193" s="152">
        <v>59.085</v>
      </c>
      <c r="F193" s="153"/>
      <c r="G193" s="154"/>
      <c r="O193" s="143"/>
    </row>
    <row r="194" spans="1:15" ht="12.75">
      <c r="A194" s="150"/>
      <c r="B194" s="151"/>
      <c r="C194" s="188" t="s">
        <v>119</v>
      </c>
      <c r="D194" s="189"/>
      <c r="E194" s="152">
        <v>0</v>
      </c>
      <c r="F194" s="153"/>
      <c r="G194" s="154"/>
      <c r="O194" s="143"/>
    </row>
    <row r="195" spans="1:15" ht="12.75">
      <c r="A195" s="150"/>
      <c r="B195" s="151"/>
      <c r="C195" s="188" t="s">
        <v>194</v>
      </c>
      <c r="D195" s="189"/>
      <c r="E195" s="152">
        <v>14.4935</v>
      </c>
      <c r="F195" s="153"/>
      <c r="G195" s="154"/>
      <c r="O195" s="143"/>
    </row>
    <row r="196" spans="1:15" ht="12.75">
      <c r="A196" s="150"/>
      <c r="B196" s="151"/>
      <c r="C196" s="188" t="s">
        <v>88</v>
      </c>
      <c r="D196" s="189"/>
      <c r="E196" s="152">
        <v>0</v>
      </c>
      <c r="F196" s="153"/>
      <c r="G196" s="154"/>
      <c r="O196" s="143"/>
    </row>
    <row r="197" spans="1:15" ht="12.75">
      <c r="A197" s="150"/>
      <c r="B197" s="151"/>
      <c r="C197" s="188" t="s">
        <v>195</v>
      </c>
      <c r="D197" s="189"/>
      <c r="E197" s="152">
        <v>34.34</v>
      </c>
      <c r="F197" s="153"/>
      <c r="G197" s="154"/>
      <c r="O197" s="143"/>
    </row>
    <row r="198" spans="1:15" ht="12.75">
      <c r="A198" s="150"/>
      <c r="B198" s="151"/>
      <c r="C198" s="188" t="s">
        <v>90</v>
      </c>
      <c r="D198" s="189"/>
      <c r="E198" s="152">
        <v>0</v>
      </c>
      <c r="F198" s="153"/>
      <c r="G198" s="154"/>
      <c r="O198" s="143"/>
    </row>
    <row r="199" spans="1:15" ht="12.75">
      <c r="A199" s="150"/>
      <c r="B199" s="151"/>
      <c r="C199" s="188" t="s">
        <v>196</v>
      </c>
      <c r="D199" s="189"/>
      <c r="E199" s="152">
        <v>18.18</v>
      </c>
      <c r="F199" s="153"/>
      <c r="G199" s="154"/>
      <c r="O199" s="143"/>
    </row>
    <row r="200" spans="1:15" ht="12.75">
      <c r="A200" s="150"/>
      <c r="B200" s="151"/>
      <c r="C200" s="188" t="s">
        <v>165</v>
      </c>
      <c r="D200" s="189"/>
      <c r="E200" s="152">
        <v>0</v>
      </c>
      <c r="F200" s="153"/>
      <c r="G200" s="154"/>
      <c r="O200" s="143"/>
    </row>
    <row r="201" spans="1:15" ht="12.75">
      <c r="A201" s="150"/>
      <c r="B201" s="151"/>
      <c r="C201" s="188" t="s">
        <v>197</v>
      </c>
      <c r="D201" s="189"/>
      <c r="E201" s="152">
        <v>8.787</v>
      </c>
      <c r="F201" s="153"/>
      <c r="G201" s="154"/>
      <c r="O201" s="143"/>
    </row>
    <row r="202" spans="1:15" ht="12.75">
      <c r="A202" s="150"/>
      <c r="B202" s="151"/>
      <c r="C202" s="188" t="s">
        <v>92</v>
      </c>
      <c r="D202" s="189"/>
      <c r="E202" s="152">
        <v>0</v>
      </c>
      <c r="F202" s="153"/>
      <c r="G202" s="154"/>
      <c r="O202" s="143"/>
    </row>
    <row r="203" spans="1:15" ht="12.75">
      <c r="A203" s="150"/>
      <c r="B203" s="151"/>
      <c r="C203" s="188" t="s">
        <v>198</v>
      </c>
      <c r="D203" s="189"/>
      <c r="E203" s="152">
        <v>44.6925</v>
      </c>
      <c r="F203" s="153"/>
      <c r="G203" s="154"/>
      <c r="O203" s="143"/>
    </row>
    <row r="204" spans="1:15" ht="12.75">
      <c r="A204" s="150"/>
      <c r="B204" s="151"/>
      <c r="C204" s="188" t="s">
        <v>179</v>
      </c>
      <c r="D204" s="189"/>
      <c r="E204" s="152">
        <v>0</v>
      </c>
      <c r="F204" s="153"/>
      <c r="G204" s="154"/>
      <c r="O204" s="143"/>
    </row>
    <row r="205" spans="1:15" ht="12.75">
      <c r="A205" s="150"/>
      <c r="B205" s="151"/>
      <c r="C205" s="188" t="s">
        <v>199</v>
      </c>
      <c r="D205" s="189"/>
      <c r="E205" s="152">
        <v>11.8978</v>
      </c>
      <c r="F205" s="153"/>
      <c r="G205" s="154"/>
      <c r="O205" s="143"/>
    </row>
    <row r="206" spans="1:15" ht="12.75">
      <c r="A206" s="150"/>
      <c r="B206" s="151"/>
      <c r="C206" s="188" t="s">
        <v>94</v>
      </c>
      <c r="D206" s="189"/>
      <c r="E206" s="152">
        <v>0</v>
      </c>
      <c r="F206" s="153"/>
      <c r="G206" s="154"/>
      <c r="O206" s="143"/>
    </row>
    <row r="207" spans="1:15" ht="12.75">
      <c r="A207" s="150"/>
      <c r="B207" s="151"/>
      <c r="C207" s="188" t="s">
        <v>200</v>
      </c>
      <c r="D207" s="189"/>
      <c r="E207" s="152">
        <v>28.785</v>
      </c>
      <c r="F207" s="153"/>
      <c r="G207" s="154"/>
      <c r="O207" s="143"/>
    </row>
    <row r="208" spans="1:15" ht="12.75">
      <c r="A208" s="150"/>
      <c r="B208" s="151"/>
      <c r="C208" s="188" t="s">
        <v>96</v>
      </c>
      <c r="D208" s="189"/>
      <c r="E208" s="152">
        <v>0</v>
      </c>
      <c r="F208" s="153"/>
      <c r="G208" s="154"/>
      <c r="O208" s="143"/>
    </row>
    <row r="209" spans="1:15" ht="12.75">
      <c r="A209" s="150"/>
      <c r="B209" s="151"/>
      <c r="C209" s="188" t="s">
        <v>201</v>
      </c>
      <c r="D209" s="189"/>
      <c r="E209" s="152">
        <v>57.57</v>
      </c>
      <c r="F209" s="153"/>
      <c r="G209" s="154"/>
      <c r="O209" s="143"/>
    </row>
    <row r="210" spans="1:57" ht="12.75">
      <c r="A210" s="155"/>
      <c r="B210" s="156" t="s">
        <v>70</v>
      </c>
      <c r="C210" s="157" t="str">
        <f>CONCATENATE(B116," ",C116)</f>
        <v>5 Komunikace</v>
      </c>
      <c r="D210" s="155"/>
      <c r="E210" s="158"/>
      <c r="F210" s="158"/>
      <c r="G210" s="159">
        <f>SUM(G116:G209)</f>
        <v>0</v>
      </c>
      <c r="O210" s="143">
        <v>4</v>
      </c>
      <c r="BA210" s="160">
        <f>SUM(BA116:BA209)</f>
        <v>0</v>
      </c>
      <c r="BB210" s="160">
        <f>SUM(BB116:BB209)</f>
        <v>0</v>
      </c>
      <c r="BC210" s="160">
        <f>SUM(BC116:BC209)</f>
        <v>0</v>
      </c>
      <c r="BD210" s="160">
        <f>SUM(BD116:BD209)</f>
        <v>0</v>
      </c>
      <c r="BE210" s="160">
        <f>SUM(BE116:BE209)</f>
        <v>0</v>
      </c>
    </row>
    <row r="211" spans="1:15" ht="12.75">
      <c r="A211" s="136" t="s">
        <v>67</v>
      </c>
      <c r="B211" s="137" t="s">
        <v>202</v>
      </c>
      <c r="C211" s="138" t="s">
        <v>203</v>
      </c>
      <c r="D211" s="139"/>
      <c r="E211" s="140"/>
      <c r="F211" s="140"/>
      <c r="G211" s="141"/>
      <c r="H211" s="142"/>
      <c r="I211" s="142"/>
      <c r="O211" s="143">
        <v>1</v>
      </c>
    </row>
    <row r="212" spans="1:104" ht="12.75">
      <c r="A212" s="144">
        <v>17</v>
      </c>
      <c r="B212" s="145" t="s">
        <v>204</v>
      </c>
      <c r="C212" s="146" t="s">
        <v>205</v>
      </c>
      <c r="D212" s="147" t="s">
        <v>206</v>
      </c>
      <c r="E212" s="148">
        <v>3</v>
      </c>
      <c r="F212" s="148">
        <v>0</v>
      </c>
      <c r="G212" s="149">
        <f>E212*F212</f>
        <v>0</v>
      </c>
      <c r="O212" s="143">
        <v>2</v>
      </c>
      <c r="AA212" s="121">
        <v>1</v>
      </c>
      <c r="AB212" s="121">
        <v>1</v>
      </c>
      <c r="AC212" s="121">
        <v>1</v>
      </c>
      <c r="AZ212" s="121">
        <v>1</v>
      </c>
      <c r="BA212" s="121">
        <f>IF(AZ212=1,G212,0)</f>
        <v>0</v>
      </c>
      <c r="BB212" s="121">
        <f>IF(AZ212=2,G212,0)</f>
        <v>0</v>
      </c>
      <c r="BC212" s="121">
        <f>IF(AZ212=3,G212,0)</f>
        <v>0</v>
      </c>
      <c r="BD212" s="121">
        <f>IF(AZ212=4,G212,0)</f>
        <v>0</v>
      </c>
      <c r="BE212" s="121">
        <f>IF(AZ212=5,G212,0)</f>
        <v>0</v>
      </c>
      <c r="CZ212" s="121">
        <v>0.272</v>
      </c>
    </row>
    <row r="213" spans="1:15" ht="12.75">
      <c r="A213" s="150"/>
      <c r="B213" s="151"/>
      <c r="C213" s="188" t="s">
        <v>96</v>
      </c>
      <c r="D213" s="189"/>
      <c r="E213" s="152">
        <v>0</v>
      </c>
      <c r="F213" s="153"/>
      <c r="G213" s="154"/>
      <c r="O213" s="143"/>
    </row>
    <row r="214" spans="1:15" ht="12.75">
      <c r="A214" s="150"/>
      <c r="B214" s="151"/>
      <c r="C214" s="188">
        <v>3</v>
      </c>
      <c r="D214" s="189"/>
      <c r="E214" s="152">
        <v>3</v>
      </c>
      <c r="F214" s="153"/>
      <c r="G214" s="154"/>
      <c r="O214" s="143"/>
    </row>
    <row r="215" spans="1:57" ht="12.75">
      <c r="A215" s="155"/>
      <c r="B215" s="156" t="s">
        <v>70</v>
      </c>
      <c r="C215" s="157" t="str">
        <f>CONCATENATE(B211," ",C211)</f>
        <v>8 Trubní vedení</v>
      </c>
      <c r="D215" s="155"/>
      <c r="E215" s="158"/>
      <c r="F215" s="158"/>
      <c r="G215" s="159">
        <f>SUM(G211:G214)</f>
        <v>0</v>
      </c>
      <c r="O215" s="143">
        <v>4</v>
      </c>
      <c r="BA215" s="160">
        <f>SUM(BA211:BA214)</f>
        <v>0</v>
      </c>
      <c r="BB215" s="160">
        <f>SUM(BB211:BB214)</f>
        <v>0</v>
      </c>
      <c r="BC215" s="160">
        <f>SUM(BC211:BC214)</f>
        <v>0</v>
      </c>
      <c r="BD215" s="160">
        <f>SUM(BD211:BD214)</f>
        <v>0</v>
      </c>
      <c r="BE215" s="160">
        <f>SUM(BE211:BE214)</f>
        <v>0</v>
      </c>
    </row>
    <row r="216" spans="1:15" ht="12.75">
      <c r="A216" s="136" t="s">
        <v>67</v>
      </c>
      <c r="B216" s="137" t="s">
        <v>207</v>
      </c>
      <c r="C216" s="138" t="s">
        <v>208</v>
      </c>
      <c r="D216" s="139"/>
      <c r="E216" s="140"/>
      <c r="F216" s="140"/>
      <c r="G216" s="141"/>
      <c r="H216" s="142"/>
      <c r="I216" s="142"/>
      <c r="O216" s="143">
        <v>1</v>
      </c>
    </row>
    <row r="217" spans="1:104" ht="12.75">
      <c r="A217" s="144">
        <v>18</v>
      </c>
      <c r="B217" s="145" t="s">
        <v>209</v>
      </c>
      <c r="C217" s="146" t="s">
        <v>210</v>
      </c>
      <c r="D217" s="147" t="s">
        <v>107</v>
      </c>
      <c r="E217" s="148">
        <v>249.3</v>
      </c>
      <c r="F217" s="148">
        <v>0</v>
      </c>
      <c r="G217" s="149">
        <f>E217*F217</f>
        <v>0</v>
      </c>
      <c r="O217" s="143">
        <v>2</v>
      </c>
      <c r="AA217" s="121">
        <v>1</v>
      </c>
      <c r="AB217" s="121">
        <v>1</v>
      </c>
      <c r="AC217" s="121">
        <v>1</v>
      </c>
      <c r="AZ217" s="121">
        <v>1</v>
      </c>
      <c r="BA217" s="121">
        <f>IF(AZ217=1,G217,0)</f>
        <v>0</v>
      </c>
      <c r="BB217" s="121">
        <f>IF(AZ217=2,G217,0)</f>
        <v>0</v>
      </c>
      <c r="BC217" s="121">
        <f>IF(AZ217=3,G217,0)</f>
        <v>0</v>
      </c>
      <c r="BD217" s="121">
        <f>IF(AZ217=4,G217,0)</f>
        <v>0</v>
      </c>
      <c r="BE217" s="121">
        <f>IF(AZ217=5,G217,0)</f>
        <v>0</v>
      </c>
      <c r="CZ217" s="121">
        <v>0.136</v>
      </c>
    </row>
    <row r="218" spans="1:15" ht="12.75">
      <c r="A218" s="150"/>
      <c r="B218" s="151"/>
      <c r="C218" s="188" t="s">
        <v>86</v>
      </c>
      <c r="D218" s="189"/>
      <c r="E218" s="152">
        <v>0</v>
      </c>
      <c r="F218" s="153"/>
      <c r="G218" s="154"/>
      <c r="O218" s="143"/>
    </row>
    <row r="219" spans="1:15" ht="12.75">
      <c r="A219" s="150"/>
      <c r="B219" s="151"/>
      <c r="C219" s="188" t="s">
        <v>108</v>
      </c>
      <c r="D219" s="189"/>
      <c r="E219" s="152">
        <v>39</v>
      </c>
      <c r="F219" s="153"/>
      <c r="G219" s="154"/>
      <c r="O219" s="143"/>
    </row>
    <row r="220" spans="1:15" ht="12.75">
      <c r="A220" s="150"/>
      <c r="B220" s="151"/>
      <c r="C220" s="188" t="s">
        <v>211</v>
      </c>
      <c r="D220" s="189"/>
      <c r="E220" s="152">
        <v>0</v>
      </c>
      <c r="F220" s="153"/>
      <c r="G220" s="154"/>
      <c r="O220" s="143"/>
    </row>
    <row r="221" spans="1:15" ht="12.75">
      <c r="A221" s="150"/>
      <c r="B221" s="151"/>
      <c r="C221" s="188" t="s">
        <v>110</v>
      </c>
      <c r="D221" s="189"/>
      <c r="E221" s="152">
        <v>3.7</v>
      </c>
      <c r="F221" s="153"/>
      <c r="G221" s="154"/>
      <c r="O221" s="143"/>
    </row>
    <row r="222" spans="1:15" ht="12.75">
      <c r="A222" s="150"/>
      <c r="B222" s="151"/>
      <c r="C222" s="188" t="s">
        <v>212</v>
      </c>
      <c r="D222" s="189"/>
      <c r="E222" s="152">
        <v>0</v>
      </c>
      <c r="F222" s="153"/>
      <c r="G222" s="154"/>
      <c r="O222" s="143"/>
    </row>
    <row r="223" spans="1:15" ht="12.75">
      <c r="A223" s="150"/>
      <c r="B223" s="151"/>
      <c r="C223" s="188" t="s">
        <v>213</v>
      </c>
      <c r="D223" s="189"/>
      <c r="E223" s="152">
        <v>9.5</v>
      </c>
      <c r="F223" s="153"/>
      <c r="G223" s="154"/>
      <c r="O223" s="143"/>
    </row>
    <row r="224" spans="1:15" ht="12.75">
      <c r="A224" s="150"/>
      <c r="B224" s="151"/>
      <c r="C224" s="188" t="s">
        <v>88</v>
      </c>
      <c r="D224" s="189"/>
      <c r="E224" s="152">
        <v>0</v>
      </c>
      <c r="F224" s="153"/>
      <c r="G224" s="154"/>
      <c r="O224" s="143"/>
    </row>
    <row r="225" spans="1:15" ht="12.75">
      <c r="A225" s="150"/>
      <c r="B225" s="151"/>
      <c r="C225" s="188">
        <v>20</v>
      </c>
      <c r="D225" s="189"/>
      <c r="E225" s="152">
        <v>20</v>
      </c>
      <c r="F225" s="153"/>
      <c r="G225" s="154"/>
      <c r="O225" s="143"/>
    </row>
    <row r="226" spans="1:15" ht="12.75">
      <c r="A226" s="150"/>
      <c r="B226" s="151"/>
      <c r="C226" s="188" t="s">
        <v>90</v>
      </c>
      <c r="D226" s="189"/>
      <c r="E226" s="152">
        <v>0</v>
      </c>
      <c r="F226" s="153"/>
      <c r="G226" s="154"/>
      <c r="O226" s="143"/>
    </row>
    <row r="227" spans="1:15" ht="12.75">
      <c r="A227" s="150"/>
      <c r="B227" s="151"/>
      <c r="C227" s="188" t="s">
        <v>214</v>
      </c>
      <c r="D227" s="189"/>
      <c r="E227" s="152">
        <v>21</v>
      </c>
      <c r="F227" s="153"/>
      <c r="G227" s="154"/>
      <c r="O227" s="143"/>
    </row>
    <row r="228" spans="1:15" ht="12.75">
      <c r="A228" s="150"/>
      <c r="B228" s="151"/>
      <c r="C228" s="188" t="s">
        <v>123</v>
      </c>
      <c r="D228" s="189"/>
      <c r="E228" s="152">
        <v>0</v>
      </c>
      <c r="F228" s="153"/>
      <c r="G228" s="154"/>
      <c r="O228" s="143"/>
    </row>
    <row r="229" spans="1:15" ht="12.75">
      <c r="A229" s="150"/>
      <c r="B229" s="151"/>
      <c r="C229" s="188" t="s">
        <v>215</v>
      </c>
      <c r="D229" s="189"/>
      <c r="E229" s="152">
        <v>12.6</v>
      </c>
      <c r="F229" s="153"/>
      <c r="G229" s="154"/>
      <c r="O229" s="143"/>
    </row>
    <row r="230" spans="1:15" ht="12.75">
      <c r="A230" s="150"/>
      <c r="B230" s="151"/>
      <c r="C230" s="188" t="s">
        <v>92</v>
      </c>
      <c r="D230" s="189"/>
      <c r="E230" s="152">
        <v>0</v>
      </c>
      <c r="F230" s="153"/>
      <c r="G230" s="154"/>
      <c r="O230" s="143"/>
    </row>
    <row r="231" spans="1:15" ht="12.75">
      <c r="A231" s="150"/>
      <c r="B231" s="151"/>
      <c r="C231" s="188" t="s">
        <v>216</v>
      </c>
      <c r="D231" s="189"/>
      <c r="E231" s="152">
        <v>55</v>
      </c>
      <c r="F231" s="153"/>
      <c r="G231" s="154"/>
      <c r="O231" s="143"/>
    </row>
    <row r="232" spans="1:15" ht="12.75">
      <c r="A232" s="150"/>
      <c r="B232" s="151"/>
      <c r="C232" s="188" t="s">
        <v>179</v>
      </c>
      <c r="D232" s="189"/>
      <c r="E232" s="152">
        <v>0</v>
      </c>
      <c r="F232" s="153"/>
      <c r="G232" s="154"/>
      <c r="O232" s="143"/>
    </row>
    <row r="233" spans="1:15" ht="12.75">
      <c r="A233" s="150"/>
      <c r="B233" s="151"/>
      <c r="C233" s="188" t="s">
        <v>217</v>
      </c>
      <c r="D233" s="189"/>
      <c r="E233" s="152">
        <v>11</v>
      </c>
      <c r="F233" s="153"/>
      <c r="G233" s="154"/>
      <c r="O233" s="143"/>
    </row>
    <row r="234" spans="1:15" ht="12.75">
      <c r="A234" s="150"/>
      <c r="B234" s="151"/>
      <c r="C234" s="188" t="s">
        <v>94</v>
      </c>
      <c r="D234" s="189"/>
      <c r="E234" s="152">
        <v>0</v>
      </c>
      <c r="F234" s="153"/>
      <c r="G234" s="154"/>
      <c r="O234" s="143"/>
    </row>
    <row r="235" spans="1:15" ht="12.75">
      <c r="A235" s="150"/>
      <c r="B235" s="151"/>
      <c r="C235" s="188" t="s">
        <v>113</v>
      </c>
      <c r="D235" s="189"/>
      <c r="E235" s="152">
        <v>38</v>
      </c>
      <c r="F235" s="153"/>
      <c r="G235" s="154"/>
      <c r="O235" s="143"/>
    </row>
    <row r="236" spans="1:15" ht="12.75">
      <c r="A236" s="150"/>
      <c r="B236" s="151"/>
      <c r="C236" s="188" t="s">
        <v>96</v>
      </c>
      <c r="D236" s="189"/>
      <c r="E236" s="152">
        <v>0</v>
      </c>
      <c r="F236" s="153"/>
      <c r="G236" s="154"/>
      <c r="O236" s="143"/>
    </row>
    <row r="237" spans="1:15" ht="12.75">
      <c r="A237" s="150"/>
      <c r="B237" s="151"/>
      <c r="C237" s="188" t="s">
        <v>114</v>
      </c>
      <c r="D237" s="189"/>
      <c r="E237" s="152">
        <v>39.5</v>
      </c>
      <c r="F237" s="153"/>
      <c r="G237" s="154"/>
      <c r="O237" s="143"/>
    </row>
    <row r="238" spans="1:104" ht="12.75">
      <c r="A238" s="144">
        <v>19</v>
      </c>
      <c r="B238" s="145" t="s">
        <v>218</v>
      </c>
      <c r="C238" s="146" t="s">
        <v>219</v>
      </c>
      <c r="D238" s="147" t="s">
        <v>107</v>
      </c>
      <c r="E238" s="148">
        <v>51.7</v>
      </c>
      <c r="F238" s="148">
        <v>0</v>
      </c>
      <c r="G238" s="149">
        <f>E238*F238</f>
        <v>0</v>
      </c>
      <c r="O238" s="143">
        <v>2</v>
      </c>
      <c r="AA238" s="121">
        <v>1</v>
      </c>
      <c r="AB238" s="121">
        <v>1</v>
      </c>
      <c r="AC238" s="121">
        <v>1</v>
      </c>
      <c r="AZ238" s="121">
        <v>1</v>
      </c>
      <c r="BA238" s="121">
        <f>IF(AZ238=1,G238,0)</f>
        <v>0</v>
      </c>
      <c r="BB238" s="121">
        <f>IF(AZ238=2,G238,0)</f>
        <v>0</v>
      </c>
      <c r="BC238" s="121">
        <f>IF(AZ238=3,G238,0)</f>
        <v>0</v>
      </c>
      <c r="BD238" s="121">
        <f>IF(AZ238=4,G238,0)</f>
        <v>0</v>
      </c>
      <c r="BE238" s="121">
        <f>IF(AZ238=5,G238,0)</f>
        <v>0</v>
      </c>
      <c r="CZ238" s="121">
        <v>0</v>
      </c>
    </row>
    <row r="239" spans="1:15" ht="12.75">
      <c r="A239" s="150"/>
      <c r="B239" s="151"/>
      <c r="C239" s="188" t="s">
        <v>220</v>
      </c>
      <c r="D239" s="189"/>
      <c r="E239" s="152">
        <v>0</v>
      </c>
      <c r="F239" s="153"/>
      <c r="G239" s="154"/>
      <c r="O239" s="143"/>
    </row>
    <row r="240" spans="1:15" ht="12.75">
      <c r="A240" s="150"/>
      <c r="B240" s="151"/>
      <c r="C240" s="188" t="s">
        <v>110</v>
      </c>
      <c r="D240" s="189"/>
      <c r="E240" s="152">
        <v>3.7</v>
      </c>
      <c r="F240" s="153"/>
      <c r="G240" s="154"/>
      <c r="O240" s="143"/>
    </row>
    <row r="241" spans="1:15" ht="12.75">
      <c r="A241" s="150"/>
      <c r="B241" s="151"/>
      <c r="C241" s="188" t="s">
        <v>123</v>
      </c>
      <c r="D241" s="189"/>
      <c r="E241" s="152">
        <v>0</v>
      </c>
      <c r="F241" s="153"/>
      <c r="G241" s="154"/>
      <c r="O241" s="143"/>
    </row>
    <row r="242" spans="1:15" ht="12.75">
      <c r="A242" s="150"/>
      <c r="B242" s="151"/>
      <c r="C242" s="188">
        <v>6</v>
      </c>
      <c r="D242" s="189"/>
      <c r="E242" s="152">
        <v>6</v>
      </c>
      <c r="F242" s="153"/>
      <c r="G242" s="154"/>
      <c r="O242" s="143"/>
    </row>
    <row r="243" spans="1:15" ht="12.75">
      <c r="A243" s="150"/>
      <c r="B243" s="151"/>
      <c r="C243" s="188" t="s">
        <v>179</v>
      </c>
      <c r="D243" s="189"/>
      <c r="E243" s="152">
        <v>0</v>
      </c>
      <c r="F243" s="153"/>
      <c r="G243" s="154"/>
      <c r="O243" s="143"/>
    </row>
    <row r="244" spans="1:15" ht="12.75">
      <c r="A244" s="150"/>
      <c r="B244" s="151"/>
      <c r="C244" s="188">
        <v>4</v>
      </c>
      <c r="D244" s="189"/>
      <c r="E244" s="152">
        <v>4</v>
      </c>
      <c r="F244" s="153"/>
      <c r="G244" s="154"/>
      <c r="O244" s="143"/>
    </row>
    <row r="245" spans="1:15" ht="12.75">
      <c r="A245" s="150"/>
      <c r="B245" s="151"/>
      <c r="C245" s="188" t="s">
        <v>96</v>
      </c>
      <c r="D245" s="189"/>
      <c r="E245" s="152">
        <v>0</v>
      </c>
      <c r="F245" s="153"/>
      <c r="G245" s="154"/>
      <c r="O245" s="143"/>
    </row>
    <row r="246" spans="1:15" ht="12.75">
      <c r="A246" s="150"/>
      <c r="B246" s="151"/>
      <c r="C246" s="188" t="s">
        <v>221</v>
      </c>
      <c r="D246" s="189"/>
      <c r="E246" s="152">
        <v>38</v>
      </c>
      <c r="F246" s="153"/>
      <c r="G246" s="154"/>
      <c r="O246" s="143"/>
    </row>
    <row r="247" spans="1:104" ht="12.75">
      <c r="A247" s="144">
        <v>20</v>
      </c>
      <c r="B247" s="145" t="s">
        <v>222</v>
      </c>
      <c r="C247" s="146" t="s">
        <v>223</v>
      </c>
      <c r="D247" s="147" t="s">
        <v>107</v>
      </c>
      <c r="E247" s="148">
        <v>58</v>
      </c>
      <c r="F247" s="148">
        <v>0</v>
      </c>
      <c r="G247" s="149">
        <f>E247*F247</f>
        <v>0</v>
      </c>
      <c r="O247" s="143">
        <v>2</v>
      </c>
      <c r="AA247" s="121">
        <v>1</v>
      </c>
      <c r="AB247" s="121">
        <v>1</v>
      </c>
      <c r="AC247" s="121">
        <v>1</v>
      </c>
      <c r="AZ247" s="121">
        <v>1</v>
      </c>
      <c r="BA247" s="121">
        <f>IF(AZ247=1,G247,0)</f>
        <v>0</v>
      </c>
      <c r="BB247" s="121">
        <f>IF(AZ247=2,G247,0)</f>
        <v>0</v>
      </c>
      <c r="BC247" s="121">
        <f>IF(AZ247=3,G247,0)</f>
        <v>0</v>
      </c>
      <c r="BD247" s="121">
        <f>IF(AZ247=4,G247,0)</f>
        <v>0</v>
      </c>
      <c r="BE247" s="121">
        <f>IF(AZ247=5,G247,0)</f>
        <v>0</v>
      </c>
      <c r="CZ247" s="121">
        <v>0.04268</v>
      </c>
    </row>
    <row r="248" spans="1:15" ht="12.75">
      <c r="A248" s="150"/>
      <c r="B248" s="151"/>
      <c r="C248" s="188" t="s">
        <v>224</v>
      </c>
      <c r="D248" s="189"/>
      <c r="E248" s="152">
        <v>0</v>
      </c>
      <c r="F248" s="153"/>
      <c r="G248" s="154"/>
      <c r="O248" s="143"/>
    </row>
    <row r="249" spans="1:15" ht="12.75">
      <c r="A249" s="150"/>
      <c r="B249" s="151"/>
      <c r="C249" s="188" t="s">
        <v>88</v>
      </c>
      <c r="D249" s="189"/>
      <c r="E249" s="152">
        <v>0</v>
      </c>
      <c r="F249" s="153"/>
      <c r="G249" s="154"/>
      <c r="O249" s="143"/>
    </row>
    <row r="250" spans="1:15" ht="12.75">
      <c r="A250" s="150"/>
      <c r="B250" s="151"/>
      <c r="C250" s="188">
        <v>20</v>
      </c>
      <c r="D250" s="189"/>
      <c r="E250" s="152">
        <v>20</v>
      </c>
      <c r="F250" s="153"/>
      <c r="G250" s="154"/>
      <c r="O250" s="143"/>
    </row>
    <row r="251" spans="1:15" ht="12.75">
      <c r="A251" s="150"/>
      <c r="B251" s="151"/>
      <c r="C251" s="188" t="s">
        <v>96</v>
      </c>
      <c r="D251" s="189"/>
      <c r="E251" s="152">
        <v>0</v>
      </c>
      <c r="F251" s="153"/>
      <c r="G251" s="154"/>
      <c r="O251" s="143"/>
    </row>
    <row r="252" spans="1:15" ht="12.75">
      <c r="A252" s="150"/>
      <c r="B252" s="151"/>
      <c r="C252" s="188" t="s">
        <v>221</v>
      </c>
      <c r="D252" s="189"/>
      <c r="E252" s="152">
        <v>38</v>
      </c>
      <c r="F252" s="153"/>
      <c r="G252" s="154"/>
      <c r="O252" s="143"/>
    </row>
    <row r="253" spans="1:104" ht="12.75">
      <c r="A253" s="144">
        <v>21</v>
      </c>
      <c r="B253" s="145" t="s">
        <v>225</v>
      </c>
      <c r="C253" s="146" t="s">
        <v>226</v>
      </c>
      <c r="D253" s="147" t="s">
        <v>206</v>
      </c>
      <c r="E253" s="148">
        <v>10.807</v>
      </c>
      <c r="F253" s="148">
        <v>0</v>
      </c>
      <c r="G253" s="149">
        <f>E253*F253</f>
        <v>0</v>
      </c>
      <c r="O253" s="143">
        <v>2</v>
      </c>
      <c r="AA253" s="121">
        <v>12</v>
      </c>
      <c r="AB253" s="121">
        <v>0</v>
      </c>
      <c r="AC253" s="121">
        <v>14</v>
      </c>
      <c r="AZ253" s="121">
        <v>1</v>
      </c>
      <c r="BA253" s="121">
        <f>IF(AZ253=1,G253,0)</f>
        <v>0</v>
      </c>
      <c r="BB253" s="121">
        <f>IF(AZ253=2,G253,0)</f>
        <v>0</v>
      </c>
      <c r="BC253" s="121">
        <f>IF(AZ253=3,G253,0)</f>
        <v>0</v>
      </c>
      <c r="BD253" s="121">
        <f>IF(AZ253=4,G253,0)</f>
        <v>0</v>
      </c>
      <c r="BE253" s="121">
        <f>IF(AZ253=5,G253,0)</f>
        <v>0</v>
      </c>
      <c r="CZ253" s="121">
        <v>0</v>
      </c>
    </row>
    <row r="254" spans="1:15" ht="12.75">
      <c r="A254" s="150"/>
      <c r="B254" s="151"/>
      <c r="C254" s="188" t="s">
        <v>187</v>
      </c>
      <c r="D254" s="189"/>
      <c r="E254" s="152">
        <v>0</v>
      </c>
      <c r="F254" s="153"/>
      <c r="G254" s="154"/>
      <c r="O254" s="143"/>
    </row>
    <row r="255" spans="1:15" ht="12.75">
      <c r="A255" s="150"/>
      <c r="B255" s="151"/>
      <c r="C255" s="188" t="s">
        <v>227</v>
      </c>
      <c r="D255" s="189"/>
      <c r="E255" s="152">
        <v>3.737</v>
      </c>
      <c r="F255" s="153"/>
      <c r="G255" s="154"/>
      <c r="O255" s="143"/>
    </row>
    <row r="256" spans="1:15" ht="12.75">
      <c r="A256" s="150"/>
      <c r="B256" s="151"/>
      <c r="C256" s="188" t="s">
        <v>165</v>
      </c>
      <c r="D256" s="189"/>
      <c r="E256" s="152">
        <v>0</v>
      </c>
      <c r="F256" s="153"/>
      <c r="G256" s="154"/>
      <c r="O256" s="143"/>
    </row>
    <row r="257" spans="1:15" ht="12.75">
      <c r="A257" s="150"/>
      <c r="B257" s="151"/>
      <c r="C257" s="188" t="s">
        <v>228</v>
      </c>
      <c r="D257" s="189"/>
      <c r="E257" s="152">
        <v>3.03</v>
      </c>
      <c r="F257" s="153"/>
      <c r="G257" s="154"/>
      <c r="O257" s="143"/>
    </row>
    <row r="258" spans="1:15" ht="12.75">
      <c r="A258" s="150"/>
      <c r="B258" s="151"/>
      <c r="C258" s="188" t="s">
        <v>126</v>
      </c>
      <c r="D258" s="189"/>
      <c r="E258" s="152">
        <v>0</v>
      </c>
      <c r="F258" s="153"/>
      <c r="G258" s="154"/>
      <c r="O258" s="143"/>
    </row>
    <row r="259" spans="1:15" ht="12.75">
      <c r="A259" s="150"/>
      <c r="B259" s="151"/>
      <c r="C259" s="188" t="s">
        <v>229</v>
      </c>
      <c r="D259" s="189"/>
      <c r="E259" s="152">
        <v>4.04</v>
      </c>
      <c r="F259" s="153"/>
      <c r="G259" s="154"/>
      <c r="O259" s="143"/>
    </row>
    <row r="260" spans="1:104" ht="12.75">
      <c r="A260" s="144">
        <v>22</v>
      </c>
      <c r="B260" s="145" t="s">
        <v>230</v>
      </c>
      <c r="C260" s="146" t="s">
        <v>231</v>
      </c>
      <c r="D260" s="147" t="s">
        <v>206</v>
      </c>
      <c r="E260" s="148">
        <v>42.925</v>
      </c>
      <c r="F260" s="148">
        <v>0</v>
      </c>
      <c r="G260" s="149">
        <f>E260*F260</f>
        <v>0</v>
      </c>
      <c r="O260" s="143">
        <v>2</v>
      </c>
      <c r="AA260" s="121">
        <v>3</v>
      </c>
      <c r="AB260" s="121">
        <v>1</v>
      </c>
      <c r="AC260" s="121">
        <v>592174</v>
      </c>
      <c r="AZ260" s="121">
        <v>1</v>
      </c>
      <c r="BA260" s="121">
        <f>IF(AZ260=1,G260,0)</f>
        <v>0</v>
      </c>
      <c r="BB260" s="121">
        <f>IF(AZ260=2,G260,0)</f>
        <v>0</v>
      </c>
      <c r="BC260" s="121">
        <f>IF(AZ260=3,G260,0)</f>
        <v>0</v>
      </c>
      <c r="BD260" s="121">
        <f>IF(AZ260=4,G260,0)</f>
        <v>0</v>
      </c>
      <c r="BE260" s="121">
        <f>IF(AZ260=5,G260,0)</f>
        <v>0</v>
      </c>
      <c r="CZ260" s="121">
        <v>0.081</v>
      </c>
    </row>
    <row r="261" spans="1:15" ht="12.75">
      <c r="A261" s="150"/>
      <c r="B261" s="151"/>
      <c r="C261" s="188" t="s">
        <v>123</v>
      </c>
      <c r="D261" s="189"/>
      <c r="E261" s="152">
        <v>0</v>
      </c>
      <c r="F261" s="153"/>
      <c r="G261" s="154"/>
      <c r="O261" s="143"/>
    </row>
    <row r="262" spans="1:15" ht="12.75">
      <c r="A262" s="150"/>
      <c r="B262" s="151"/>
      <c r="C262" s="188" t="s">
        <v>228</v>
      </c>
      <c r="D262" s="189"/>
      <c r="E262" s="152">
        <v>3.03</v>
      </c>
      <c r="F262" s="153"/>
      <c r="G262" s="154"/>
      <c r="O262" s="143"/>
    </row>
    <row r="263" spans="1:15" ht="12.75">
      <c r="A263" s="150"/>
      <c r="B263" s="151"/>
      <c r="C263" s="188" t="s">
        <v>96</v>
      </c>
      <c r="D263" s="189"/>
      <c r="E263" s="152">
        <v>0</v>
      </c>
      <c r="F263" s="153"/>
      <c r="G263" s="154"/>
      <c r="O263" s="143"/>
    </row>
    <row r="264" spans="1:15" ht="12.75">
      <c r="A264" s="150"/>
      <c r="B264" s="151"/>
      <c r="C264" s="188" t="s">
        <v>232</v>
      </c>
      <c r="D264" s="189"/>
      <c r="E264" s="152">
        <v>39.895</v>
      </c>
      <c r="F264" s="153"/>
      <c r="G264" s="154"/>
      <c r="O264" s="143"/>
    </row>
    <row r="265" spans="1:104" ht="12.75">
      <c r="A265" s="144">
        <v>23</v>
      </c>
      <c r="B265" s="145" t="s">
        <v>233</v>
      </c>
      <c r="C265" s="146" t="s">
        <v>234</v>
      </c>
      <c r="D265" s="147" t="s">
        <v>206</v>
      </c>
      <c r="E265" s="148">
        <v>198.263</v>
      </c>
      <c r="F265" s="148">
        <v>0</v>
      </c>
      <c r="G265" s="149">
        <f>E265*F265</f>
        <v>0</v>
      </c>
      <c r="O265" s="143">
        <v>2</v>
      </c>
      <c r="AA265" s="121">
        <v>3</v>
      </c>
      <c r="AB265" s="121">
        <v>1</v>
      </c>
      <c r="AC265" s="121">
        <v>59217410</v>
      </c>
      <c r="AZ265" s="121">
        <v>1</v>
      </c>
      <c r="BA265" s="121">
        <f>IF(AZ265=1,G265,0)</f>
        <v>0</v>
      </c>
      <c r="BB265" s="121">
        <f>IF(AZ265=2,G265,0)</f>
        <v>0</v>
      </c>
      <c r="BC265" s="121">
        <f>IF(AZ265=3,G265,0)</f>
        <v>0</v>
      </c>
      <c r="BD265" s="121">
        <f>IF(AZ265=4,G265,0)</f>
        <v>0</v>
      </c>
      <c r="BE265" s="121">
        <f>IF(AZ265=5,G265,0)</f>
        <v>0</v>
      </c>
      <c r="CZ265" s="121">
        <v>0.055</v>
      </c>
    </row>
    <row r="266" spans="1:15" ht="12.75">
      <c r="A266" s="150"/>
      <c r="B266" s="151"/>
      <c r="C266" s="188" t="s">
        <v>235</v>
      </c>
      <c r="D266" s="189"/>
      <c r="E266" s="152">
        <v>0</v>
      </c>
      <c r="F266" s="153"/>
      <c r="G266" s="154"/>
      <c r="O266" s="143"/>
    </row>
    <row r="267" spans="1:15" ht="12.75">
      <c r="A267" s="150"/>
      <c r="B267" s="151"/>
      <c r="C267" s="188" t="s">
        <v>236</v>
      </c>
      <c r="D267" s="189"/>
      <c r="E267" s="152">
        <v>49.187</v>
      </c>
      <c r="F267" s="153"/>
      <c r="G267" s="154"/>
      <c r="O267" s="143"/>
    </row>
    <row r="268" spans="1:15" ht="12.75">
      <c r="A268" s="150"/>
      <c r="B268" s="151"/>
      <c r="C268" s="188" t="s">
        <v>88</v>
      </c>
      <c r="D268" s="189"/>
      <c r="E268" s="152">
        <v>0</v>
      </c>
      <c r="F268" s="153"/>
      <c r="G268" s="154"/>
      <c r="O268" s="143"/>
    </row>
    <row r="269" spans="1:15" ht="12.75">
      <c r="A269" s="150"/>
      <c r="B269" s="151"/>
      <c r="C269" s="188" t="s">
        <v>237</v>
      </c>
      <c r="D269" s="189"/>
      <c r="E269" s="152">
        <v>20.2</v>
      </c>
      <c r="F269" s="153"/>
      <c r="G269" s="154"/>
      <c r="O269" s="143"/>
    </row>
    <row r="270" spans="1:15" ht="12.75">
      <c r="A270" s="150"/>
      <c r="B270" s="151"/>
      <c r="C270" s="188" t="s">
        <v>90</v>
      </c>
      <c r="D270" s="189"/>
      <c r="E270" s="152">
        <v>0</v>
      </c>
      <c r="F270" s="153"/>
      <c r="G270" s="154"/>
      <c r="O270" s="143"/>
    </row>
    <row r="271" spans="1:15" ht="12.75">
      <c r="A271" s="150"/>
      <c r="B271" s="151"/>
      <c r="C271" s="188" t="s">
        <v>238</v>
      </c>
      <c r="D271" s="189"/>
      <c r="E271" s="152">
        <v>21.21</v>
      </c>
      <c r="F271" s="153"/>
      <c r="G271" s="154"/>
      <c r="O271" s="143"/>
    </row>
    <row r="272" spans="1:15" ht="12.75">
      <c r="A272" s="150"/>
      <c r="B272" s="151"/>
      <c r="C272" s="188" t="s">
        <v>165</v>
      </c>
      <c r="D272" s="189"/>
      <c r="E272" s="152">
        <v>0</v>
      </c>
      <c r="F272" s="153"/>
      <c r="G272" s="154"/>
      <c r="O272" s="143"/>
    </row>
    <row r="273" spans="1:15" ht="12.75">
      <c r="A273" s="150"/>
      <c r="B273" s="151"/>
      <c r="C273" s="188" t="s">
        <v>239</v>
      </c>
      <c r="D273" s="189"/>
      <c r="E273" s="152">
        <v>6.666</v>
      </c>
      <c r="F273" s="153"/>
      <c r="G273" s="154"/>
      <c r="O273" s="143"/>
    </row>
    <row r="274" spans="1:15" ht="12.75">
      <c r="A274" s="150"/>
      <c r="B274" s="151"/>
      <c r="C274" s="188" t="s">
        <v>92</v>
      </c>
      <c r="D274" s="189"/>
      <c r="E274" s="152">
        <v>0</v>
      </c>
      <c r="F274" s="153"/>
      <c r="G274" s="154"/>
      <c r="O274" s="143"/>
    </row>
    <row r="275" spans="1:15" ht="12.75">
      <c r="A275" s="150"/>
      <c r="B275" s="151"/>
      <c r="C275" s="188" t="s">
        <v>240</v>
      </c>
      <c r="D275" s="189"/>
      <c r="E275" s="152">
        <v>55.55</v>
      </c>
      <c r="F275" s="153"/>
      <c r="G275" s="154"/>
      <c r="O275" s="143"/>
    </row>
    <row r="276" spans="1:15" ht="12.75">
      <c r="A276" s="150"/>
      <c r="B276" s="151"/>
      <c r="C276" s="188" t="s">
        <v>241</v>
      </c>
      <c r="D276" s="189"/>
      <c r="E276" s="152">
        <v>0</v>
      </c>
      <c r="F276" s="153"/>
      <c r="G276" s="154"/>
      <c r="O276" s="143"/>
    </row>
    <row r="277" spans="1:15" ht="12.75">
      <c r="A277" s="150"/>
      <c r="B277" s="151"/>
      <c r="C277" s="188" t="s">
        <v>242</v>
      </c>
      <c r="D277" s="189"/>
      <c r="E277" s="152">
        <v>7.07</v>
      </c>
      <c r="F277" s="153"/>
      <c r="G277" s="154"/>
      <c r="O277" s="143"/>
    </row>
    <row r="278" spans="1:15" ht="12.75">
      <c r="A278" s="150"/>
      <c r="B278" s="151"/>
      <c r="C278" s="188" t="s">
        <v>94</v>
      </c>
      <c r="D278" s="189"/>
      <c r="E278" s="152">
        <v>0</v>
      </c>
      <c r="F278" s="153"/>
      <c r="G278" s="154"/>
      <c r="O278" s="143"/>
    </row>
    <row r="279" spans="1:15" ht="12.75">
      <c r="A279" s="150"/>
      <c r="B279" s="151"/>
      <c r="C279" s="188" t="s">
        <v>243</v>
      </c>
      <c r="D279" s="189"/>
      <c r="E279" s="152">
        <v>38.38</v>
      </c>
      <c r="F279" s="153"/>
      <c r="G279" s="154"/>
      <c r="O279" s="143"/>
    </row>
    <row r="280" spans="1:104" ht="12.75">
      <c r="A280" s="144">
        <v>24</v>
      </c>
      <c r="B280" s="145" t="s">
        <v>244</v>
      </c>
      <c r="C280" s="146" t="s">
        <v>245</v>
      </c>
      <c r="D280" s="147" t="s">
        <v>168</v>
      </c>
      <c r="E280" s="148">
        <v>281.392458</v>
      </c>
      <c r="F280" s="148">
        <v>0</v>
      </c>
      <c r="G280" s="149">
        <f>E280*F280</f>
        <v>0</v>
      </c>
      <c r="O280" s="143">
        <v>2</v>
      </c>
      <c r="AA280" s="121">
        <v>7</v>
      </c>
      <c r="AB280" s="121">
        <v>1</v>
      </c>
      <c r="AC280" s="121">
        <v>2</v>
      </c>
      <c r="AZ280" s="121">
        <v>1</v>
      </c>
      <c r="BA280" s="121">
        <f>IF(AZ280=1,G280,0)</f>
        <v>0</v>
      </c>
      <c r="BB280" s="121">
        <f>IF(AZ280=2,G280,0)</f>
        <v>0</v>
      </c>
      <c r="BC280" s="121">
        <f>IF(AZ280=3,G280,0)</f>
        <v>0</v>
      </c>
      <c r="BD280" s="121">
        <f>IF(AZ280=4,G280,0)</f>
        <v>0</v>
      </c>
      <c r="BE280" s="121">
        <f>IF(AZ280=5,G280,0)</f>
        <v>0</v>
      </c>
      <c r="CZ280" s="121">
        <v>0</v>
      </c>
    </row>
    <row r="281" spans="1:104" ht="12.75">
      <c r="A281" s="144">
        <v>25</v>
      </c>
      <c r="B281" s="145" t="s">
        <v>246</v>
      </c>
      <c r="C281" s="146" t="s">
        <v>247</v>
      </c>
      <c r="D281" s="147" t="s">
        <v>168</v>
      </c>
      <c r="E281" s="148">
        <v>301.73802</v>
      </c>
      <c r="F281" s="148">
        <v>0</v>
      </c>
      <c r="G281" s="149">
        <f>E281*F281</f>
        <v>0</v>
      </c>
      <c r="O281" s="143">
        <v>2</v>
      </c>
      <c r="AA281" s="121">
        <v>8</v>
      </c>
      <c r="AB281" s="121">
        <v>1</v>
      </c>
      <c r="AC281" s="121">
        <v>3</v>
      </c>
      <c r="AZ281" s="121">
        <v>1</v>
      </c>
      <c r="BA281" s="121">
        <f>IF(AZ281=1,G281,0)</f>
        <v>0</v>
      </c>
      <c r="BB281" s="121">
        <f>IF(AZ281=2,G281,0)</f>
        <v>0</v>
      </c>
      <c r="BC281" s="121">
        <f>IF(AZ281=3,G281,0)</f>
        <v>0</v>
      </c>
      <c r="BD281" s="121">
        <f>IF(AZ281=4,G281,0)</f>
        <v>0</v>
      </c>
      <c r="BE281" s="121">
        <f>IF(AZ281=5,G281,0)</f>
        <v>0</v>
      </c>
      <c r="CZ281" s="121">
        <v>0</v>
      </c>
    </row>
    <row r="282" spans="1:104" ht="12.75">
      <c r="A282" s="144">
        <v>26</v>
      </c>
      <c r="B282" s="145" t="s">
        <v>248</v>
      </c>
      <c r="C282" s="146" t="s">
        <v>249</v>
      </c>
      <c r="D282" s="147" t="s">
        <v>168</v>
      </c>
      <c r="E282" s="148">
        <v>4224.33228</v>
      </c>
      <c r="F282" s="148">
        <v>0</v>
      </c>
      <c r="G282" s="149">
        <f>E282*F282</f>
        <v>0</v>
      </c>
      <c r="O282" s="143">
        <v>2</v>
      </c>
      <c r="AA282" s="121">
        <v>8</v>
      </c>
      <c r="AB282" s="121">
        <v>1</v>
      </c>
      <c r="AC282" s="121">
        <v>3</v>
      </c>
      <c r="AZ282" s="121">
        <v>1</v>
      </c>
      <c r="BA282" s="121">
        <f>IF(AZ282=1,G282,0)</f>
        <v>0</v>
      </c>
      <c r="BB282" s="121">
        <f>IF(AZ282=2,G282,0)</f>
        <v>0</v>
      </c>
      <c r="BC282" s="121">
        <f>IF(AZ282=3,G282,0)</f>
        <v>0</v>
      </c>
      <c r="BD282" s="121">
        <f>IF(AZ282=4,G282,0)</f>
        <v>0</v>
      </c>
      <c r="BE282" s="121">
        <f>IF(AZ282=5,G282,0)</f>
        <v>0</v>
      </c>
      <c r="CZ282" s="121">
        <v>0</v>
      </c>
    </row>
    <row r="283" spans="1:104" ht="12.75">
      <c r="A283" s="144">
        <v>27</v>
      </c>
      <c r="B283" s="145" t="s">
        <v>250</v>
      </c>
      <c r="C283" s="146" t="s">
        <v>251</v>
      </c>
      <c r="D283" s="147" t="s">
        <v>168</v>
      </c>
      <c r="E283" s="148">
        <v>301.73802</v>
      </c>
      <c r="F283" s="148">
        <v>0</v>
      </c>
      <c r="G283" s="149">
        <f>E283*F283</f>
        <v>0</v>
      </c>
      <c r="O283" s="143">
        <v>2</v>
      </c>
      <c r="AA283" s="121">
        <v>8</v>
      </c>
      <c r="AB283" s="121">
        <v>1</v>
      </c>
      <c r="AC283" s="121">
        <v>3</v>
      </c>
      <c r="AZ283" s="121">
        <v>1</v>
      </c>
      <c r="BA283" s="121">
        <f>IF(AZ283=1,G283,0)</f>
        <v>0</v>
      </c>
      <c r="BB283" s="121">
        <f>IF(AZ283=2,G283,0)</f>
        <v>0</v>
      </c>
      <c r="BC283" s="121">
        <f>IF(AZ283=3,G283,0)</f>
        <v>0</v>
      </c>
      <c r="BD283" s="121">
        <f>IF(AZ283=4,G283,0)</f>
        <v>0</v>
      </c>
      <c r="BE283" s="121">
        <f>IF(AZ283=5,G283,0)</f>
        <v>0</v>
      </c>
      <c r="CZ283" s="121">
        <v>0</v>
      </c>
    </row>
    <row r="284" spans="1:57" ht="12.75">
      <c r="A284" s="155"/>
      <c r="B284" s="156" t="s">
        <v>70</v>
      </c>
      <c r="C284" s="157" t="str">
        <f>CONCATENATE(B216," ",C216)</f>
        <v>9 Ostatní konstrukce, bourání</v>
      </c>
      <c r="D284" s="155"/>
      <c r="E284" s="158"/>
      <c r="F284" s="158"/>
      <c r="G284" s="159">
        <f>SUM(G216:G283)</f>
        <v>0</v>
      </c>
      <c r="O284" s="143">
        <v>4</v>
      </c>
      <c r="BA284" s="160">
        <f>SUM(BA216:BA283)</f>
        <v>0</v>
      </c>
      <c r="BB284" s="160">
        <f>SUM(BB216:BB283)</f>
        <v>0</v>
      </c>
      <c r="BC284" s="160">
        <f>SUM(BC216:BC283)</f>
        <v>0</v>
      </c>
      <c r="BD284" s="160">
        <f>SUM(BD216:BD283)</f>
        <v>0</v>
      </c>
      <c r="BE284" s="160">
        <f>SUM(BE216:BE283)</f>
        <v>0</v>
      </c>
    </row>
    <row r="285" spans="1:15" ht="12.75">
      <c r="A285" s="136" t="s">
        <v>67</v>
      </c>
      <c r="B285" s="137" t="s">
        <v>252</v>
      </c>
      <c r="C285" s="138" t="s">
        <v>253</v>
      </c>
      <c r="D285" s="139"/>
      <c r="E285" s="140"/>
      <c r="F285" s="140"/>
      <c r="G285" s="141"/>
      <c r="H285" s="142"/>
      <c r="I285" s="142"/>
      <c r="O285" s="143">
        <v>1</v>
      </c>
    </row>
    <row r="286" spans="1:104" ht="22.5">
      <c r="A286" s="144">
        <v>28</v>
      </c>
      <c r="B286" s="145" t="s">
        <v>254</v>
      </c>
      <c r="C286" s="146" t="s">
        <v>255</v>
      </c>
      <c r="D286" s="147" t="s">
        <v>85</v>
      </c>
      <c r="E286" s="148">
        <v>23.25</v>
      </c>
      <c r="F286" s="148">
        <v>0</v>
      </c>
      <c r="G286" s="149">
        <f>E286*F286</f>
        <v>0</v>
      </c>
      <c r="O286" s="143">
        <v>2</v>
      </c>
      <c r="AA286" s="121">
        <v>1</v>
      </c>
      <c r="AB286" s="121">
        <v>7</v>
      </c>
      <c r="AC286" s="121">
        <v>7</v>
      </c>
      <c r="AZ286" s="121">
        <v>2</v>
      </c>
      <c r="BA286" s="121">
        <f>IF(AZ286=1,G286,0)</f>
        <v>0</v>
      </c>
      <c r="BB286" s="121">
        <f>IF(AZ286=2,G286,0)</f>
        <v>0</v>
      </c>
      <c r="BC286" s="121">
        <f>IF(AZ286=3,G286,0)</f>
        <v>0</v>
      </c>
      <c r="BD286" s="121">
        <f>IF(AZ286=4,G286,0)</f>
        <v>0</v>
      </c>
      <c r="BE286" s="121">
        <f>IF(AZ286=5,G286,0)</f>
        <v>0</v>
      </c>
      <c r="CZ286" s="121">
        <v>0.00071</v>
      </c>
    </row>
    <row r="287" spans="1:15" ht="12.75">
      <c r="A287" s="150"/>
      <c r="B287" s="151"/>
      <c r="C287" s="188" t="s">
        <v>86</v>
      </c>
      <c r="D287" s="189"/>
      <c r="E287" s="152">
        <v>0</v>
      </c>
      <c r="F287" s="153"/>
      <c r="G287" s="154"/>
      <c r="O287" s="143"/>
    </row>
    <row r="288" spans="1:15" ht="12.75">
      <c r="A288" s="150"/>
      <c r="B288" s="151"/>
      <c r="C288" s="188" t="s">
        <v>256</v>
      </c>
      <c r="D288" s="189"/>
      <c r="E288" s="152">
        <v>11.7</v>
      </c>
      <c r="F288" s="153"/>
      <c r="G288" s="154"/>
      <c r="O288" s="143"/>
    </row>
    <row r="289" spans="1:15" ht="12.75">
      <c r="A289" s="150"/>
      <c r="B289" s="151"/>
      <c r="C289" s="188" t="s">
        <v>88</v>
      </c>
      <c r="D289" s="189"/>
      <c r="E289" s="152">
        <v>0</v>
      </c>
      <c r="F289" s="153"/>
      <c r="G289" s="154"/>
      <c r="O289" s="143"/>
    </row>
    <row r="290" spans="1:15" ht="12.75">
      <c r="A290" s="150"/>
      <c r="B290" s="151"/>
      <c r="C290" s="188" t="s">
        <v>257</v>
      </c>
      <c r="D290" s="189"/>
      <c r="E290" s="152">
        <v>0.6</v>
      </c>
      <c r="F290" s="153"/>
      <c r="G290" s="154"/>
      <c r="O290" s="143"/>
    </row>
    <row r="291" spans="1:15" ht="12.75">
      <c r="A291" s="150"/>
      <c r="B291" s="151"/>
      <c r="C291" s="188" t="s">
        <v>96</v>
      </c>
      <c r="D291" s="189"/>
      <c r="E291" s="152">
        <v>0</v>
      </c>
      <c r="F291" s="153"/>
      <c r="G291" s="154"/>
      <c r="O291" s="143"/>
    </row>
    <row r="292" spans="1:15" ht="12.75">
      <c r="A292" s="150"/>
      <c r="B292" s="151"/>
      <c r="C292" s="188" t="s">
        <v>258</v>
      </c>
      <c r="D292" s="189"/>
      <c r="E292" s="152">
        <v>10.95</v>
      </c>
      <c r="F292" s="153"/>
      <c r="G292" s="154"/>
      <c r="O292" s="143"/>
    </row>
    <row r="293" spans="1:104" ht="12.75">
      <c r="A293" s="144">
        <v>29</v>
      </c>
      <c r="B293" s="145" t="s">
        <v>259</v>
      </c>
      <c r="C293" s="146" t="s">
        <v>260</v>
      </c>
      <c r="D293" s="147" t="s">
        <v>55</v>
      </c>
      <c r="E293" s="148">
        <v>0</v>
      </c>
      <c r="F293" s="148">
        <v>0</v>
      </c>
      <c r="G293" s="149">
        <f>E293*F293</f>
        <v>0</v>
      </c>
      <c r="O293" s="143">
        <v>2</v>
      </c>
      <c r="AA293" s="121">
        <v>7</v>
      </c>
      <c r="AB293" s="121">
        <v>1002</v>
      </c>
      <c r="AC293" s="121">
        <v>5</v>
      </c>
      <c r="AZ293" s="121">
        <v>2</v>
      </c>
      <c r="BA293" s="121">
        <f>IF(AZ293=1,G293,0)</f>
        <v>0</v>
      </c>
      <c r="BB293" s="121">
        <f>IF(AZ293=2,G293,0)</f>
        <v>0</v>
      </c>
      <c r="BC293" s="121">
        <f>IF(AZ293=3,G293,0)</f>
        <v>0</v>
      </c>
      <c r="BD293" s="121">
        <f>IF(AZ293=4,G293,0)</f>
        <v>0</v>
      </c>
      <c r="BE293" s="121">
        <f>IF(AZ293=5,G293,0)</f>
        <v>0</v>
      </c>
      <c r="CZ293" s="121">
        <v>0</v>
      </c>
    </row>
    <row r="294" spans="1:57" ht="12.75">
      <c r="A294" s="155"/>
      <c r="B294" s="156" t="s">
        <v>70</v>
      </c>
      <c r="C294" s="157" t="str">
        <f>CONCATENATE(B285," ",C285)</f>
        <v>711 Izolace proti vodě</v>
      </c>
      <c r="D294" s="155"/>
      <c r="E294" s="158"/>
      <c r="F294" s="158"/>
      <c r="G294" s="159">
        <f>SUM(G285:G293)</f>
        <v>0</v>
      </c>
      <c r="O294" s="143">
        <v>4</v>
      </c>
      <c r="BA294" s="160">
        <f>SUM(BA285:BA293)</f>
        <v>0</v>
      </c>
      <c r="BB294" s="160">
        <f>SUM(BB285:BB293)</f>
        <v>0</v>
      </c>
      <c r="BC294" s="160">
        <f>SUM(BC285:BC293)</f>
        <v>0</v>
      </c>
      <c r="BD294" s="160">
        <f>SUM(BD285:BD293)</f>
        <v>0</v>
      </c>
      <c r="BE294" s="160">
        <f>SUM(BE285:BE293)</f>
        <v>0</v>
      </c>
    </row>
    <row r="295" spans="1:15" ht="12.75">
      <c r="A295" s="136" t="s">
        <v>67</v>
      </c>
      <c r="B295" s="137" t="s">
        <v>261</v>
      </c>
      <c r="C295" s="138" t="s">
        <v>262</v>
      </c>
      <c r="D295" s="139"/>
      <c r="E295" s="140"/>
      <c r="F295" s="140"/>
      <c r="G295" s="141"/>
      <c r="H295" s="142"/>
      <c r="I295" s="142"/>
      <c r="O295" s="143">
        <v>1</v>
      </c>
    </row>
    <row r="296" spans="1:104" ht="12.75">
      <c r="A296" s="144">
        <v>30</v>
      </c>
      <c r="B296" s="145" t="s">
        <v>263</v>
      </c>
      <c r="C296" s="146" t="s">
        <v>264</v>
      </c>
      <c r="D296" s="147" t="s">
        <v>159</v>
      </c>
      <c r="E296" s="148">
        <v>30</v>
      </c>
      <c r="F296" s="148">
        <v>0</v>
      </c>
      <c r="G296" s="149">
        <f>E296*F296</f>
        <v>0</v>
      </c>
      <c r="O296" s="143">
        <v>2</v>
      </c>
      <c r="AA296" s="121">
        <v>1</v>
      </c>
      <c r="AB296" s="121">
        <v>7</v>
      </c>
      <c r="AC296" s="121">
        <v>7</v>
      </c>
      <c r="AZ296" s="121">
        <v>2</v>
      </c>
      <c r="BA296" s="121">
        <f>IF(AZ296=1,G296,0)</f>
        <v>0</v>
      </c>
      <c r="BB296" s="121">
        <f>IF(AZ296=2,G296,0)</f>
        <v>0</v>
      </c>
      <c r="BC296" s="121">
        <f>IF(AZ296=3,G296,0)</f>
        <v>0</v>
      </c>
      <c r="BD296" s="121">
        <f>IF(AZ296=4,G296,0)</f>
        <v>0</v>
      </c>
      <c r="BE296" s="121">
        <f>IF(AZ296=5,G296,0)</f>
        <v>0</v>
      </c>
      <c r="CZ296" s="121">
        <v>7E-05</v>
      </c>
    </row>
    <row r="297" spans="1:15" ht="12.75">
      <c r="A297" s="150"/>
      <c r="B297" s="151"/>
      <c r="C297" s="188" t="s">
        <v>265</v>
      </c>
      <c r="D297" s="189"/>
      <c r="E297" s="152">
        <v>0</v>
      </c>
      <c r="F297" s="153"/>
      <c r="G297" s="154"/>
      <c r="O297" s="143"/>
    </row>
    <row r="298" spans="1:15" ht="12.75">
      <c r="A298" s="150"/>
      <c r="B298" s="151"/>
      <c r="C298" s="188">
        <v>30</v>
      </c>
      <c r="D298" s="189"/>
      <c r="E298" s="152">
        <v>30</v>
      </c>
      <c r="F298" s="153"/>
      <c r="G298" s="154"/>
      <c r="O298" s="143"/>
    </row>
    <row r="299" spans="1:104" ht="12.75">
      <c r="A299" s="144">
        <v>31</v>
      </c>
      <c r="B299" s="145" t="s">
        <v>266</v>
      </c>
      <c r="C299" s="146" t="s">
        <v>267</v>
      </c>
      <c r="D299" s="147" t="s">
        <v>159</v>
      </c>
      <c r="E299" s="148">
        <v>30</v>
      </c>
      <c r="F299" s="148">
        <v>0</v>
      </c>
      <c r="G299" s="149">
        <f>E299*F299</f>
        <v>0</v>
      </c>
      <c r="O299" s="143">
        <v>2</v>
      </c>
      <c r="AA299" s="121">
        <v>1</v>
      </c>
      <c r="AB299" s="121">
        <v>7</v>
      </c>
      <c r="AC299" s="121">
        <v>7</v>
      </c>
      <c r="AZ299" s="121">
        <v>2</v>
      </c>
      <c r="BA299" s="121">
        <f>IF(AZ299=1,G299,0)</f>
        <v>0</v>
      </c>
      <c r="BB299" s="121">
        <f>IF(AZ299=2,G299,0)</f>
        <v>0</v>
      </c>
      <c r="BC299" s="121">
        <f>IF(AZ299=3,G299,0)</f>
        <v>0</v>
      </c>
      <c r="BD299" s="121">
        <f>IF(AZ299=4,G299,0)</f>
        <v>0</v>
      </c>
      <c r="BE299" s="121">
        <f>IF(AZ299=5,G299,0)</f>
        <v>0</v>
      </c>
      <c r="CZ299" s="121">
        <v>0</v>
      </c>
    </row>
    <row r="300" spans="1:15" ht="12.75">
      <c r="A300" s="150"/>
      <c r="B300" s="151"/>
      <c r="C300" s="188" t="s">
        <v>268</v>
      </c>
      <c r="D300" s="189"/>
      <c r="E300" s="152">
        <v>0</v>
      </c>
      <c r="F300" s="153"/>
      <c r="G300" s="154"/>
      <c r="O300" s="143"/>
    </row>
    <row r="301" spans="1:15" ht="12.75">
      <c r="A301" s="150"/>
      <c r="B301" s="151"/>
      <c r="C301" s="188">
        <v>30</v>
      </c>
      <c r="D301" s="189"/>
      <c r="E301" s="152">
        <v>30</v>
      </c>
      <c r="F301" s="153"/>
      <c r="G301" s="154"/>
      <c r="O301" s="143"/>
    </row>
    <row r="302" spans="1:104" ht="12.75">
      <c r="A302" s="144">
        <v>32</v>
      </c>
      <c r="B302" s="145" t="s">
        <v>269</v>
      </c>
      <c r="C302" s="146" t="s">
        <v>270</v>
      </c>
      <c r="D302" s="147" t="s">
        <v>159</v>
      </c>
      <c r="E302" s="148">
        <v>30</v>
      </c>
      <c r="F302" s="148">
        <v>0</v>
      </c>
      <c r="G302" s="149">
        <f>E302*F302</f>
        <v>0</v>
      </c>
      <c r="O302" s="143">
        <v>2</v>
      </c>
      <c r="AA302" s="121">
        <v>12</v>
      </c>
      <c r="AB302" s="121">
        <v>0</v>
      </c>
      <c r="AC302" s="121">
        <v>26</v>
      </c>
      <c r="AZ302" s="121">
        <v>2</v>
      </c>
      <c r="BA302" s="121">
        <f>IF(AZ302=1,G302,0)</f>
        <v>0</v>
      </c>
      <c r="BB302" s="121">
        <f>IF(AZ302=2,G302,0)</f>
        <v>0</v>
      </c>
      <c r="BC302" s="121">
        <f>IF(AZ302=3,G302,0)</f>
        <v>0</v>
      </c>
      <c r="BD302" s="121">
        <f>IF(AZ302=4,G302,0)</f>
        <v>0</v>
      </c>
      <c r="BE302" s="121">
        <f>IF(AZ302=5,G302,0)</f>
        <v>0</v>
      </c>
      <c r="CZ302" s="121">
        <v>0</v>
      </c>
    </row>
    <row r="303" spans="1:15" ht="12.75">
      <c r="A303" s="150"/>
      <c r="B303" s="151"/>
      <c r="C303" s="188" t="s">
        <v>265</v>
      </c>
      <c r="D303" s="189"/>
      <c r="E303" s="152">
        <v>0</v>
      </c>
      <c r="F303" s="153"/>
      <c r="G303" s="154"/>
      <c r="O303" s="143"/>
    </row>
    <row r="304" spans="1:15" ht="12.75">
      <c r="A304" s="150"/>
      <c r="B304" s="151"/>
      <c r="C304" s="188">
        <v>30</v>
      </c>
      <c r="D304" s="189"/>
      <c r="E304" s="152">
        <v>30</v>
      </c>
      <c r="F304" s="153"/>
      <c r="G304" s="154"/>
      <c r="O304" s="143"/>
    </row>
    <row r="305" spans="1:104" ht="12.75">
      <c r="A305" s="144">
        <v>33</v>
      </c>
      <c r="B305" s="145" t="s">
        <v>271</v>
      </c>
      <c r="C305" s="146" t="s">
        <v>272</v>
      </c>
      <c r="D305" s="147" t="s">
        <v>55</v>
      </c>
      <c r="E305" s="148">
        <v>0</v>
      </c>
      <c r="F305" s="148">
        <v>0</v>
      </c>
      <c r="G305" s="149">
        <f>E305*F305</f>
        <v>0</v>
      </c>
      <c r="O305" s="143">
        <v>2</v>
      </c>
      <c r="AA305" s="121">
        <v>7</v>
      </c>
      <c r="AB305" s="121">
        <v>1002</v>
      </c>
      <c r="AC305" s="121">
        <v>5</v>
      </c>
      <c r="AZ305" s="121">
        <v>2</v>
      </c>
      <c r="BA305" s="121">
        <f>IF(AZ305=1,G305,0)</f>
        <v>0</v>
      </c>
      <c r="BB305" s="121">
        <f>IF(AZ305=2,G305,0)</f>
        <v>0</v>
      </c>
      <c r="BC305" s="121">
        <f>IF(AZ305=3,G305,0)</f>
        <v>0</v>
      </c>
      <c r="BD305" s="121">
        <f>IF(AZ305=4,G305,0)</f>
        <v>0</v>
      </c>
      <c r="BE305" s="121">
        <f>IF(AZ305=5,G305,0)</f>
        <v>0</v>
      </c>
      <c r="CZ305" s="121">
        <v>0</v>
      </c>
    </row>
    <row r="306" spans="1:57" ht="12.75">
      <c r="A306" s="155"/>
      <c r="B306" s="156" t="s">
        <v>70</v>
      </c>
      <c r="C306" s="157" t="str">
        <f>CONCATENATE(B295," ",C295)</f>
        <v>767 Konstrukce zámečnické</v>
      </c>
      <c r="D306" s="155"/>
      <c r="E306" s="158"/>
      <c r="F306" s="158"/>
      <c r="G306" s="159">
        <f>SUM(G295:G305)</f>
        <v>0</v>
      </c>
      <c r="O306" s="143">
        <v>4</v>
      </c>
      <c r="BA306" s="160">
        <f>SUM(BA295:BA305)</f>
        <v>0</v>
      </c>
      <c r="BB306" s="160">
        <f>SUM(BB295:BB305)</f>
        <v>0</v>
      </c>
      <c r="BC306" s="160">
        <f>SUM(BC295:BC305)</f>
        <v>0</v>
      </c>
      <c r="BD306" s="160">
        <f>SUM(BD295:BD305)</f>
        <v>0</v>
      </c>
      <c r="BE306" s="160">
        <f>SUM(BE295:BE305)</f>
        <v>0</v>
      </c>
    </row>
    <row r="307" ht="12.75">
      <c r="E307" s="121"/>
    </row>
    <row r="308" ht="12.75">
      <c r="E308" s="121"/>
    </row>
    <row r="309" ht="12.75">
      <c r="E309" s="121"/>
    </row>
    <row r="310" ht="12.75">
      <c r="E310" s="121"/>
    </row>
    <row r="311" ht="12.75">
      <c r="E311" s="121"/>
    </row>
    <row r="312" ht="12.75">
      <c r="E312" s="121"/>
    </row>
    <row r="313" ht="12.75">
      <c r="E313" s="121"/>
    </row>
    <row r="314" ht="12.75">
      <c r="E314" s="121"/>
    </row>
    <row r="315" ht="12.75">
      <c r="E315" s="121"/>
    </row>
    <row r="316" ht="12.75">
      <c r="E316" s="121"/>
    </row>
    <row r="317" ht="12.75">
      <c r="E317" s="121"/>
    </row>
    <row r="318" ht="12.75">
      <c r="E318" s="121"/>
    </row>
    <row r="319" ht="12.75">
      <c r="E319" s="121"/>
    </row>
    <row r="320" ht="12.75">
      <c r="E320" s="121"/>
    </row>
    <row r="321" ht="12.75">
      <c r="E321" s="121"/>
    </row>
    <row r="322" ht="12.75">
      <c r="E322" s="121"/>
    </row>
    <row r="323" ht="12.75">
      <c r="E323" s="121"/>
    </row>
    <row r="324" ht="12.75">
      <c r="E324" s="121"/>
    </row>
    <row r="325" ht="12.75">
      <c r="E325" s="121"/>
    </row>
    <row r="326" ht="12.75">
      <c r="E326" s="121"/>
    </row>
    <row r="327" ht="12.75">
      <c r="E327" s="121"/>
    </row>
    <row r="328" ht="12.75">
      <c r="E328" s="121"/>
    </row>
    <row r="329" ht="12.75">
      <c r="E329" s="121"/>
    </row>
    <row r="330" spans="1:7" ht="12.75">
      <c r="A330" s="161"/>
      <c r="B330" s="161"/>
      <c r="C330" s="161"/>
      <c r="D330" s="161"/>
      <c r="E330" s="161"/>
      <c r="F330" s="161"/>
      <c r="G330" s="161"/>
    </row>
    <row r="331" spans="1:7" ht="12.75">
      <c r="A331" s="161"/>
      <c r="B331" s="161"/>
      <c r="C331" s="161"/>
      <c r="D331" s="161"/>
      <c r="E331" s="161"/>
      <c r="F331" s="161"/>
      <c r="G331" s="161"/>
    </row>
    <row r="332" spans="1:7" ht="12.75">
      <c r="A332" s="161"/>
      <c r="B332" s="161"/>
      <c r="C332" s="161"/>
      <c r="D332" s="161"/>
      <c r="E332" s="161"/>
      <c r="F332" s="161"/>
      <c r="G332" s="161"/>
    </row>
    <row r="333" spans="1:7" ht="12.75">
      <c r="A333" s="161"/>
      <c r="B333" s="161"/>
      <c r="C333" s="161"/>
      <c r="D333" s="161"/>
      <c r="E333" s="161"/>
      <c r="F333" s="161"/>
      <c r="G333" s="161"/>
    </row>
    <row r="334" ht="12.75">
      <c r="E334" s="121"/>
    </row>
    <row r="335" ht="12.75">
      <c r="E335" s="121"/>
    </row>
    <row r="336" ht="12.75">
      <c r="E336" s="121"/>
    </row>
    <row r="337" ht="12.75">
      <c r="E337" s="121"/>
    </row>
    <row r="338" ht="12.75">
      <c r="E338" s="121"/>
    </row>
    <row r="339" ht="12.75">
      <c r="E339" s="121"/>
    </row>
    <row r="340" ht="12.75">
      <c r="E340" s="121"/>
    </row>
    <row r="341" ht="12.75">
      <c r="E341" s="121"/>
    </row>
    <row r="342" ht="12.75">
      <c r="E342" s="121"/>
    </row>
    <row r="343" ht="12.75">
      <c r="E343" s="121"/>
    </row>
    <row r="344" ht="12.75">
      <c r="E344" s="121"/>
    </row>
    <row r="345" ht="12.75">
      <c r="E345" s="121"/>
    </row>
    <row r="346" ht="12.75">
      <c r="E346" s="121"/>
    </row>
    <row r="347" ht="12.75">
      <c r="E347" s="121"/>
    </row>
    <row r="348" ht="12.75">
      <c r="E348" s="121"/>
    </row>
    <row r="349" ht="12.75">
      <c r="E349" s="121"/>
    </row>
    <row r="350" ht="12.75">
      <c r="E350" s="121"/>
    </row>
    <row r="351" ht="12.75">
      <c r="E351" s="121"/>
    </row>
    <row r="352" ht="12.75">
      <c r="E352" s="121"/>
    </row>
    <row r="353" ht="12.75">
      <c r="E353" s="121"/>
    </row>
    <row r="354" ht="12.75">
      <c r="E354" s="121"/>
    </row>
    <row r="355" ht="12.75">
      <c r="E355" s="121"/>
    </row>
    <row r="356" ht="12.75">
      <c r="E356" s="121"/>
    </row>
    <row r="357" ht="12.75">
      <c r="E357" s="121"/>
    </row>
    <row r="358" ht="12.75">
      <c r="E358" s="121"/>
    </row>
    <row r="359" ht="12.75">
      <c r="E359" s="121"/>
    </row>
    <row r="360" ht="12.75">
      <c r="E360" s="121"/>
    </row>
    <row r="361" ht="12.75">
      <c r="E361" s="121"/>
    </row>
    <row r="362" ht="12.75">
      <c r="E362" s="121"/>
    </row>
    <row r="363" ht="12.75">
      <c r="E363" s="121"/>
    </row>
    <row r="364" ht="12.75">
      <c r="E364" s="121"/>
    </row>
    <row r="365" spans="1:2" ht="12.75">
      <c r="A365" s="162"/>
      <c r="B365" s="162"/>
    </row>
    <row r="366" spans="1:7" ht="12.75">
      <c r="A366" s="161"/>
      <c r="B366" s="161"/>
      <c r="C366" s="163"/>
      <c r="D366" s="163"/>
      <c r="E366" s="164"/>
      <c r="F366" s="163"/>
      <c r="G366" s="165"/>
    </row>
    <row r="367" spans="1:7" ht="12.75">
      <c r="A367" s="166"/>
      <c r="B367" s="166"/>
      <c r="C367" s="161"/>
      <c r="D367" s="161"/>
      <c r="E367" s="167"/>
      <c r="F367" s="161"/>
      <c r="G367" s="161"/>
    </row>
    <row r="368" spans="1:7" ht="12.75">
      <c r="A368" s="161"/>
      <c r="B368" s="161"/>
      <c r="C368" s="161"/>
      <c r="D368" s="161"/>
      <c r="E368" s="167"/>
      <c r="F368" s="161"/>
      <c r="G368" s="161"/>
    </row>
    <row r="369" spans="1:7" ht="12.75">
      <c r="A369" s="161"/>
      <c r="B369" s="161"/>
      <c r="C369" s="161"/>
      <c r="D369" s="161"/>
      <c r="E369" s="167"/>
      <c r="F369" s="161"/>
      <c r="G369" s="161"/>
    </row>
    <row r="370" spans="1:7" ht="12.75">
      <c r="A370" s="161"/>
      <c r="B370" s="161"/>
      <c r="C370" s="161"/>
      <c r="D370" s="161"/>
      <c r="E370" s="167"/>
      <c r="F370" s="161"/>
      <c r="G370" s="161"/>
    </row>
    <row r="371" spans="1:7" ht="12.75">
      <c r="A371" s="161"/>
      <c r="B371" s="161"/>
      <c r="C371" s="161"/>
      <c r="D371" s="161"/>
      <c r="E371" s="167"/>
      <c r="F371" s="161"/>
      <c r="G371" s="161"/>
    </row>
    <row r="372" spans="1:7" ht="12.75">
      <c r="A372" s="161"/>
      <c r="B372" s="161"/>
      <c r="C372" s="161"/>
      <c r="D372" s="161"/>
      <c r="E372" s="167"/>
      <c r="F372" s="161"/>
      <c r="G372" s="161"/>
    </row>
    <row r="373" spans="1:7" ht="12.75">
      <c r="A373" s="161"/>
      <c r="B373" s="161"/>
      <c r="C373" s="161"/>
      <c r="D373" s="161"/>
      <c r="E373" s="167"/>
      <c r="F373" s="161"/>
      <c r="G373" s="161"/>
    </row>
    <row r="374" spans="1:7" ht="12.75">
      <c r="A374" s="161"/>
      <c r="B374" s="161"/>
      <c r="C374" s="161"/>
      <c r="D374" s="161"/>
      <c r="E374" s="167"/>
      <c r="F374" s="161"/>
      <c r="G374" s="161"/>
    </row>
    <row r="375" spans="1:7" ht="12.75">
      <c r="A375" s="161"/>
      <c r="B375" s="161"/>
      <c r="C375" s="161"/>
      <c r="D375" s="161"/>
      <c r="E375" s="167"/>
      <c r="F375" s="161"/>
      <c r="G375" s="161"/>
    </row>
    <row r="376" spans="1:7" ht="12.75">
      <c r="A376" s="161"/>
      <c r="B376" s="161"/>
      <c r="C376" s="161"/>
      <c r="D376" s="161"/>
      <c r="E376" s="167"/>
      <c r="F376" s="161"/>
      <c r="G376" s="161"/>
    </row>
    <row r="377" spans="1:7" ht="12.75">
      <c r="A377" s="161"/>
      <c r="B377" s="161"/>
      <c r="C377" s="161"/>
      <c r="D377" s="161"/>
      <c r="E377" s="167"/>
      <c r="F377" s="161"/>
      <c r="G377" s="161"/>
    </row>
    <row r="378" spans="1:7" ht="12.75">
      <c r="A378" s="161"/>
      <c r="B378" s="161"/>
      <c r="C378" s="161"/>
      <c r="D378" s="161"/>
      <c r="E378" s="167"/>
      <c r="F378" s="161"/>
      <c r="G378" s="161"/>
    </row>
    <row r="379" spans="1:7" ht="12.75">
      <c r="A379" s="161"/>
      <c r="B379" s="161"/>
      <c r="C379" s="161"/>
      <c r="D379" s="161"/>
      <c r="E379" s="167"/>
      <c r="F379" s="161"/>
      <c r="G379" s="161"/>
    </row>
  </sheetData>
  <sheetProtection/>
  <mergeCells count="257">
    <mergeCell ref="C19:D19"/>
    <mergeCell ref="C20:D20"/>
    <mergeCell ref="A1:G1"/>
    <mergeCell ref="A3:B3"/>
    <mergeCell ref="A4:B4"/>
    <mergeCell ref="E4:G4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C30:D30"/>
    <mergeCell ref="C31:D31"/>
    <mergeCell ref="C32:D32"/>
    <mergeCell ref="C33:D33"/>
    <mergeCell ref="C26:D26"/>
    <mergeCell ref="C27:D27"/>
    <mergeCell ref="C28:D28"/>
    <mergeCell ref="C29:D29"/>
    <mergeCell ref="C39:D39"/>
    <mergeCell ref="C40:D40"/>
    <mergeCell ref="C41:D41"/>
    <mergeCell ref="C42:D42"/>
    <mergeCell ref="C35:D35"/>
    <mergeCell ref="C36:D36"/>
    <mergeCell ref="C37:D37"/>
    <mergeCell ref="C38:D38"/>
    <mergeCell ref="C47:D47"/>
    <mergeCell ref="C48:D48"/>
    <mergeCell ref="C50:D50"/>
    <mergeCell ref="C51:D51"/>
    <mergeCell ref="C43:D43"/>
    <mergeCell ref="C44:D44"/>
    <mergeCell ref="C45:D45"/>
    <mergeCell ref="C46:D46"/>
    <mergeCell ref="C56:D56"/>
    <mergeCell ref="C57:D57"/>
    <mergeCell ref="C58:D58"/>
    <mergeCell ref="C59:D59"/>
    <mergeCell ref="C52:D52"/>
    <mergeCell ref="C53:D53"/>
    <mergeCell ref="C54:D54"/>
    <mergeCell ref="C55:D55"/>
    <mergeCell ref="C64:D64"/>
    <mergeCell ref="C65:D65"/>
    <mergeCell ref="C66:D66"/>
    <mergeCell ref="C67:D67"/>
    <mergeCell ref="C60:D60"/>
    <mergeCell ref="C61:D61"/>
    <mergeCell ref="C62:D62"/>
    <mergeCell ref="C63:D63"/>
    <mergeCell ref="C73:D73"/>
    <mergeCell ref="C74:D74"/>
    <mergeCell ref="C75:D75"/>
    <mergeCell ref="C76:D76"/>
    <mergeCell ref="C69:D69"/>
    <mergeCell ref="C70:D70"/>
    <mergeCell ref="C71:D71"/>
    <mergeCell ref="C72:D72"/>
    <mergeCell ref="C82:D82"/>
    <mergeCell ref="C83:D83"/>
    <mergeCell ref="C84:D84"/>
    <mergeCell ref="C85:D85"/>
    <mergeCell ref="C77:D77"/>
    <mergeCell ref="C78:D78"/>
    <mergeCell ref="C79:D79"/>
    <mergeCell ref="C80:D80"/>
    <mergeCell ref="C90:D90"/>
    <mergeCell ref="C91:D91"/>
    <mergeCell ref="C92:D92"/>
    <mergeCell ref="C93:D93"/>
    <mergeCell ref="C86:D86"/>
    <mergeCell ref="C87:D87"/>
    <mergeCell ref="C88:D88"/>
    <mergeCell ref="C89:D89"/>
    <mergeCell ref="C99:D99"/>
    <mergeCell ref="C100:D100"/>
    <mergeCell ref="C101:D101"/>
    <mergeCell ref="C102:D102"/>
    <mergeCell ref="C95:D95"/>
    <mergeCell ref="C96:D96"/>
    <mergeCell ref="C97:D97"/>
    <mergeCell ref="C98:D98"/>
    <mergeCell ref="C107:D107"/>
    <mergeCell ref="C108:D108"/>
    <mergeCell ref="C109:D109"/>
    <mergeCell ref="C110:D110"/>
    <mergeCell ref="C103:D103"/>
    <mergeCell ref="C104:D104"/>
    <mergeCell ref="C105:D105"/>
    <mergeCell ref="C106:D106"/>
    <mergeCell ref="C127:D127"/>
    <mergeCell ref="C128:D128"/>
    <mergeCell ref="C129:D129"/>
    <mergeCell ref="C130:D130"/>
    <mergeCell ref="C131:D131"/>
    <mergeCell ref="C132:D132"/>
    <mergeCell ref="C124:D124"/>
    <mergeCell ref="C125:D125"/>
    <mergeCell ref="C126:D126"/>
    <mergeCell ref="C111:D111"/>
    <mergeCell ref="C112:D112"/>
    <mergeCell ref="C114:D114"/>
    <mergeCell ref="C133:D133"/>
    <mergeCell ref="C134:D134"/>
    <mergeCell ref="C135:D135"/>
    <mergeCell ref="C137:D137"/>
    <mergeCell ref="C118:D118"/>
    <mergeCell ref="C119:D119"/>
    <mergeCell ref="C120:D120"/>
    <mergeCell ref="C121:D121"/>
    <mergeCell ref="C122:D122"/>
    <mergeCell ref="C123:D123"/>
    <mergeCell ref="C142:D142"/>
    <mergeCell ref="C143:D143"/>
    <mergeCell ref="C144:D144"/>
    <mergeCell ref="C146:D146"/>
    <mergeCell ref="C138:D138"/>
    <mergeCell ref="C139:D139"/>
    <mergeCell ref="C140:D140"/>
    <mergeCell ref="C141:D141"/>
    <mergeCell ref="C151:D151"/>
    <mergeCell ref="C152:D152"/>
    <mergeCell ref="C153:D153"/>
    <mergeCell ref="C154:D154"/>
    <mergeCell ref="C147:D147"/>
    <mergeCell ref="C148:D148"/>
    <mergeCell ref="C149:D149"/>
    <mergeCell ref="C150:D150"/>
    <mergeCell ref="C159:D159"/>
    <mergeCell ref="C160:D160"/>
    <mergeCell ref="C161:D161"/>
    <mergeCell ref="C162:D162"/>
    <mergeCell ref="C155:D155"/>
    <mergeCell ref="C156:D156"/>
    <mergeCell ref="C157:D157"/>
    <mergeCell ref="C158:D158"/>
    <mergeCell ref="C168:D168"/>
    <mergeCell ref="C169:D169"/>
    <mergeCell ref="C170:D170"/>
    <mergeCell ref="C171:D171"/>
    <mergeCell ref="C163:D163"/>
    <mergeCell ref="C165:D165"/>
    <mergeCell ref="C166:D166"/>
    <mergeCell ref="C167:D167"/>
    <mergeCell ref="C176:D176"/>
    <mergeCell ref="C177:D177"/>
    <mergeCell ref="C178:D178"/>
    <mergeCell ref="C179:D179"/>
    <mergeCell ref="C172:D172"/>
    <mergeCell ref="C173:D173"/>
    <mergeCell ref="C174:D174"/>
    <mergeCell ref="C175:D175"/>
    <mergeCell ref="C185:D185"/>
    <mergeCell ref="C186:D186"/>
    <mergeCell ref="C187:D187"/>
    <mergeCell ref="C188:D188"/>
    <mergeCell ref="C180:D180"/>
    <mergeCell ref="C181:D181"/>
    <mergeCell ref="C182:D182"/>
    <mergeCell ref="C184:D184"/>
    <mergeCell ref="C194:D194"/>
    <mergeCell ref="C195:D195"/>
    <mergeCell ref="C196:D196"/>
    <mergeCell ref="C197:D197"/>
    <mergeCell ref="C189:D189"/>
    <mergeCell ref="C190:D190"/>
    <mergeCell ref="C192:D192"/>
    <mergeCell ref="C193:D193"/>
    <mergeCell ref="C202:D202"/>
    <mergeCell ref="C203:D203"/>
    <mergeCell ref="C204:D204"/>
    <mergeCell ref="C205:D205"/>
    <mergeCell ref="C198:D198"/>
    <mergeCell ref="C199:D199"/>
    <mergeCell ref="C200:D200"/>
    <mergeCell ref="C201:D201"/>
    <mergeCell ref="C224:D224"/>
    <mergeCell ref="C225:D225"/>
    <mergeCell ref="C213:D213"/>
    <mergeCell ref="C214:D214"/>
    <mergeCell ref="C206:D206"/>
    <mergeCell ref="C207:D207"/>
    <mergeCell ref="C208:D208"/>
    <mergeCell ref="C209:D209"/>
    <mergeCell ref="C218:D218"/>
    <mergeCell ref="C219:D219"/>
    <mergeCell ref="C220:D220"/>
    <mergeCell ref="C221:D221"/>
    <mergeCell ref="C222:D222"/>
    <mergeCell ref="C223:D223"/>
    <mergeCell ref="C230:D230"/>
    <mergeCell ref="C231:D231"/>
    <mergeCell ref="C232:D232"/>
    <mergeCell ref="C233:D233"/>
    <mergeCell ref="C226:D226"/>
    <mergeCell ref="C227:D227"/>
    <mergeCell ref="C228:D228"/>
    <mergeCell ref="C229:D229"/>
    <mergeCell ref="C239:D239"/>
    <mergeCell ref="C240:D240"/>
    <mergeCell ref="C241:D241"/>
    <mergeCell ref="C242:D242"/>
    <mergeCell ref="C234:D234"/>
    <mergeCell ref="C235:D235"/>
    <mergeCell ref="C236:D236"/>
    <mergeCell ref="C237:D237"/>
    <mergeCell ref="C248:D248"/>
    <mergeCell ref="C249:D249"/>
    <mergeCell ref="C250:D250"/>
    <mergeCell ref="C251:D251"/>
    <mergeCell ref="C243:D243"/>
    <mergeCell ref="C244:D244"/>
    <mergeCell ref="C245:D245"/>
    <mergeCell ref="C246:D246"/>
    <mergeCell ref="C257:D257"/>
    <mergeCell ref="C258:D258"/>
    <mergeCell ref="C259:D259"/>
    <mergeCell ref="C261:D261"/>
    <mergeCell ref="C252:D252"/>
    <mergeCell ref="C254:D254"/>
    <mergeCell ref="C255:D255"/>
    <mergeCell ref="C256:D256"/>
    <mergeCell ref="C267:D267"/>
    <mergeCell ref="C268:D268"/>
    <mergeCell ref="C269:D269"/>
    <mergeCell ref="C270:D270"/>
    <mergeCell ref="C262:D262"/>
    <mergeCell ref="C263:D263"/>
    <mergeCell ref="C264:D264"/>
    <mergeCell ref="C266:D266"/>
    <mergeCell ref="C292:D292"/>
    <mergeCell ref="C275:D275"/>
    <mergeCell ref="C276:D276"/>
    <mergeCell ref="C277:D277"/>
    <mergeCell ref="C278:D278"/>
    <mergeCell ref="C271:D271"/>
    <mergeCell ref="C272:D272"/>
    <mergeCell ref="C273:D273"/>
    <mergeCell ref="C274:D274"/>
    <mergeCell ref="C279:D279"/>
    <mergeCell ref="C287:D287"/>
    <mergeCell ref="C288:D288"/>
    <mergeCell ref="C289:D289"/>
    <mergeCell ref="C290:D290"/>
    <mergeCell ref="C291:D291"/>
    <mergeCell ref="C297:D297"/>
    <mergeCell ref="C298:D298"/>
    <mergeCell ref="C300:D300"/>
    <mergeCell ref="C301:D301"/>
    <mergeCell ref="C303:D303"/>
    <mergeCell ref="C304:D30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LYNX</dc:creator>
  <cp:keywords/>
  <dc:description/>
  <cp:lastModifiedBy>Petr Hlobil</cp:lastModifiedBy>
  <dcterms:created xsi:type="dcterms:W3CDTF">2018-02-16T08:30:12Z</dcterms:created>
  <dcterms:modified xsi:type="dcterms:W3CDTF">2018-02-18T17:35:32Z</dcterms:modified>
  <cp:category/>
  <cp:version/>
  <cp:contentType/>
  <cp:contentStatus/>
</cp:coreProperties>
</file>