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278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'Položky'!$A$1:$G$665</definedName>
    <definedName name="_xlnm.Print_Area" localSheetId="1">'Rekapitulace'!$A$1:$I$27</definedName>
    <definedName name="PocetMJ">'Krycí list'!$G$7</definedName>
    <definedName name="Poznamka">'Krycí list'!$B$36</definedName>
    <definedName name="Projektant">'Krycí list'!$C$7</definedName>
    <definedName name="PSV">'Rekapitulace'!$F$13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<sst xmlns="http://schemas.openxmlformats.org/spreadsheetml/2006/main" count="830" uniqueCount="426">
  <si>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</si>
  <si>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</si>
  <si>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</si>
  <si>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</si>
  <si>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</si>
  <si>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</si>
  <si>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</si>
  <si>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</si>
  <si>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</si>
  <si>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</si>
  <si>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</si>
  <si>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</si>
  <si>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</si>
  <si>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</si>
  <si>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</si>
  <si>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</si>
  <si>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</si>
  <si>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</si>
  <si>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</si>
  <si>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</si>
  <si>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</si>
  <si>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</si>
  <si>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</si>
  <si>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</si>
  <si>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</si>
  <si>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</si>
  <si>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</si>
  <si>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</si>
  <si>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</si>
  <si>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</si>
  <si>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</si>
  <si>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</si>
  <si>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</si>
  <si>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</si>
  <si>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</si>
  <si>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</si>
  <si>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</si>
  <si>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</si>
  <si>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</si>
  <si>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</si>
  <si>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</si>
  <si>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</si>
  <si>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</si>
  <si>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</si>
  <si>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</si>
  <si>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</si>
  <si>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</si>
  <si>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</si>
  <si>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</si>
  <si>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</si>
  <si>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</si>
  <si>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</si>
  <si>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</si>
  <si>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</si>
  <si>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</si>
  <si>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</si>
  <si>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</si>
  <si>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</si>
  <si>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</si>
  <si>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</si>
  <si>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</si>
  <si>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</si>
  <si>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</si>
  <si>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</si>
  <si>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</si>
  <si>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</si>
  <si>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</si>
  <si>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</si>
  <si>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</si>
  <si>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</si>
  <si>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</si>
  <si>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20181014</t>
  </si>
  <si>
    <t>Kostelec u Holešova - oprava chodníků</t>
  </si>
  <si>
    <t>1003</t>
  </si>
  <si>
    <t>Oprava chodníků - 3. část č.p. 192-126</t>
  </si>
  <si>
    <t>Základní</t>
  </si>
  <si>
    <t>0</t>
  </si>
  <si>
    <t>Přípravné a pomocné práce</t>
  </si>
  <si>
    <t>01</t>
  </si>
  <si>
    <t>Vytyčení sítí</t>
  </si>
  <si>
    <t>soubor</t>
  </si>
  <si>
    <t>02</t>
  </si>
  <si>
    <t>Dopravní značení</t>
  </si>
  <si>
    <t>113106121R00</t>
  </si>
  <si>
    <t>Rozebrání dlažeb z betonových dlaždic na sucho</t>
  </si>
  <si>
    <t>m2</t>
  </si>
  <si>
    <t>;od sjezdu kolem č.p. 192</t>
  </si>
  <si>
    <t>14*1,4</t>
  </si>
  <si>
    <t>;kolem č.p. 400</t>
  </si>
  <si>
    <t>15,5*1,4+36,5*1,3</t>
  </si>
  <si>
    <t>;kolem č.p. 11 po sjezd č.p. 11</t>
  </si>
  <si>
    <t>15,3*(2,1+1,5)/2</t>
  </si>
  <si>
    <t>4,8*1/2</t>
  </si>
  <si>
    <t>;chodník ve vjezdu č.p. 11</t>
  </si>
  <si>
    <t>3*2,1</t>
  </si>
  <si>
    <t>;od sjezdu č.p. 11 po sjezd č.p.10</t>
  </si>
  <si>
    <t>17,1*(2,2+2,1)/2</t>
  </si>
  <si>
    <t>;č.p. 9 včetně chodníku ve sjezdu</t>
  </si>
  <si>
    <t>17,3*1,8</t>
  </si>
  <si>
    <t>;č.p. 8 včetně chodniku ve sjezdu</t>
  </si>
  <si>
    <t>25*(1,8+2,1)/2</t>
  </si>
  <si>
    <t>7,5*(1,9+2,0)/2</t>
  </si>
  <si>
    <t>;č.p. 203 včetně chodníku ve vjezdu</t>
  </si>
  <si>
    <t>20,3*1,9</t>
  </si>
  <si>
    <t>;č.p. 7 sjezd v chodníku stávající ze zámkové dlažby</t>
  </si>
  <si>
    <t>5,2*1,8+7,2*2</t>
  </si>
  <si>
    <t xml:space="preserve">;č.p. 25 </t>
  </si>
  <si>
    <t>17,2*(1,8+2)/2+9,6*1,8</t>
  </si>
  <si>
    <t>;č.p. 47 včetně chodníku ve sjezdu</t>
  </si>
  <si>
    <t>13,5*(2,2+1,9)/2</t>
  </si>
  <si>
    <t>;č.p. 48 včetně chodníku ve sjezdu</t>
  </si>
  <si>
    <t>13,1*(1,8+2)</t>
  </si>
  <si>
    <t>;č,p, 137 včetně chodníku ve sjezdu</t>
  </si>
  <si>
    <t>11,5*1,8</t>
  </si>
  <si>
    <t>;č.p. 5 včetně chodníku ve sjezdu</t>
  </si>
  <si>
    <t>10,5*2,1</t>
  </si>
  <si>
    <t>;č.p.. 206 včetně chodníku ve sjezdu</t>
  </si>
  <si>
    <t>(6,3+2,7+0,9)*2,1</t>
  </si>
  <si>
    <t>;č.p. 4</t>
  </si>
  <si>
    <t>(3,9+22,5)*1,8</t>
  </si>
  <si>
    <t>;kolem zídky se zahradou</t>
  </si>
  <si>
    <t>(15,3+3,9+16,5)*1,8</t>
  </si>
  <si>
    <t>;č.p. 171 včetne chodníku ve sjezdu</t>
  </si>
  <si>
    <t>(10+3,3)*1,8</t>
  </si>
  <si>
    <t>1,2*3,1</t>
  </si>
  <si>
    <t>;kolem č.p. 126 do konce chodníku</t>
  </si>
  <si>
    <t>8,1*(2,7+3,1)/2+1,5*27</t>
  </si>
  <si>
    <t>113106211R00</t>
  </si>
  <si>
    <t>Rozebrání dlažeb z velkých kostek v kam. těženém</t>
  </si>
  <si>
    <t>;chodník ve sjezdu č.p.10</t>
  </si>
  <si>
    <t>3,6*2,2</t>
  </si>
  <si>
    <t>;č.p. 4 chodník ve sjezdu</t>
  </si>
  <si>
    <t>3*1,8</t>
  </si>
  <si>
    <t>113107143R00</t>
  </si>
  <si>
    <t>Odstranění podkladu pl.do 200 m2, živice tl. 15 cm</t>
  </si>
  <si>
    <t>14*0,2</t>
  </si>
  <si>
    <t>(15,5+36,5)*0,2</t>
  </si>
  <si>
    <t>1,2*0,2</t>
  </si>
  <si>
    <t>(8,1+2)*0,2</t>
  </si>
  <si>
    <t>113202111R00</t>
  </si>
  <si>
    <t>Vytrhání obrub z krajníků nebo obrubníků stojatých</t>
  </si>
  <si>
    <t>m</t>
  </si>
  <si>
    <t>15,5+36,5</t>
  </si>
  <si>
    <t>15,3-4,8+1</t>
  </si>
  <si>
    <t>17,1</t>
  </si>
  <si>
    <t>17,3-3,3</t>
  </si>
  <si>
    <t>;č.p. 8 včetně chodníku ve sjezdu</t>
  </si>
  <si>
    <t>25-5+7,5</t>
  </si>
  <si>
    <t>20,3-3,3</t>
  </si>
  <si>
    <t>5,2+1+7,2</t>
  </si>
  <si>
    <t>17,2-4,8-1,1+9,6</t>
  </si>
  <si>
    <t>13,5-3,9</t>
  </si>
  <si>
    <t>;č,p, 137 včetně chodníku ve vjezdu</t>
  </si>
  <si>
    <t>11,5-3,6</t>
  </si>
  <si>
    <t>6,9</t>
  </si>
  <si>
    <t>6,3+0,9</t>
  </si>
  <si>
    <t>3,9+22,5</t>
  </si>
  <si>
    <t>15,3+16,5</t>
  </si>
  <si>
    <t>1,2</t>
  </si>
  <si>
    <t>27-3-2,5</t>
  </si>
  <si>
    <t>8,1+2</t>
  </si>
  <si>
    <t>132201202R00</t>
  </si>
  <si>
    <t>Hloubení rýh šířky do 200 cm v hor.3 do 1000 m3</t>
  </si>
  <si>
    <t>m3</t>
  </si>
  <si>
    <t>14*1,6*0,3</t>
  </si>
  <si>
    <t>(15,5*1,6+36,5*1,5)*0,3</t>
  </si>
  <si>
    <t>15,3*(2,1+1,5)/2*0,3</t>
  </si>
  <si>
    <t>4,8*1/2*0,3</t>
  </si>
  <si>
    <t>3*2,1*0,3</t>
  </si>
  <si>
    <t>17,1*(2,2+2,1)/2*0,3</t>
  </si>
  <si>
    <t>3,6*2,1*0,25</t>
  </si>
  <si>
    <t>17,3*1,8*0,3</t>
  </si>
  <si>
    <t>(25*(1,8+2,1)/2+7,5*(1,9+2,0)/2)*0,3</t>
  </si>
  <si>
    <t>20,3*2,1*0,3</t>
  </si>
  <si>
    <t>(5,2*1,8+7,2*2)*0,3</t>
  </si>
  <si>
    <t>17,2*(1,8+2,0)/2*0,3+9,6*1,8*0,3</t>
  </si>
  <si>
    <t>13,5*(2,2+1,9)/2*0,3</t>
  </si>
  <si>
    <t>13,1*(1,8+2)/2*0,3</t>
  </si>
  <si>
    <t>11,5*1,8*0,3</t>
  </si>
  <si>
    <t>10,5*2,1*0,3</t>
  </si>
  <si>
    <t>(6,3+2,7+0,9)*2*0,3</t>
  </si>
  <si>
    <t>(3,9+22,5)*1,8*0,3</t>
  </si>
  <si>
    <t>3*1,8*0,3</t>
  </si>
  <si>
    <t>(15,3+3,9+16,5)*1,8*0,3</t>
  </si>
  <si>
    <t>(10+3,3)*1,8*0,3</t>
  </si>
  <si>
    <t>1,2*3,1*0,3</t>
  </si>
  <si>
    <t>8,1*(2,7+3,1)/2+27*1,5</t>
  </si>
  <si>
    <t>175101201R00</t>
  </si>
  <si>
    <t>Obsyp objektu bez prohození sypaniny</t>
  </si>
  <si>
    <t>15,3*0,6/2*0,3</t>
  </si>
  <si>
    <t>17,1*(0,6+0,5)/2*0,3</t>
  </si>
  <si>
    <t>(17,3-3,3)*0,2*0,3</t>
  </si>
  <si>
    <t>(25-5)*(0,1+0,4)/2*0,3+7,5*(0,2+0,3)/2*0,3</t>
  </si>
  <si>
    <t>(20,3-3,3)*0,1*0,15</t>
  </si>
  <si>
    <t>5,2*0,2*0,3+7,2*0,4*0,3</t>
  </si>
  <si>
    <t>17,2*(0,2+0,4)/2*0,3+9,6*0,2*0,3-4,8*0,2*0,3</t>
  </si>
  <si>
    <t>(13,5-3,9)*(0,3+0,4)/2*0,3</t>
  </si>
  <si>
    <t>9,1*(0,2+0,4)/2*0,3</t>
  </si>
  <si>
    <t>(11,5-3,6)*0,2*0,3</t>
  </si>
  <si>
    <t>6,9*0,3*0,3</t>
  </si>
  <si>
    <t>(6,3+0,9)*0,2*0,3</t>
  </si>
  <si>
    <t>(3,9+22,5)*0,3*0,3</t>
  </si>
  <si>
    <t>(15,3+16,5)*0,3*0,3</t>
  </si>
  <si>
    <t>10*0,3*0,3</t>
  </si>
  <si>
    <t>(27-3-2,5)*0,2*0,2</t>
  </si>
  <si>
    <t>180401211R00</t>
  </si>
  <si>
    <t>Založení trávníku lučního výsevem v rovině</t>
  </si>
  <si>
    <t>15,3*0,6/2*0,5</t>
  </si>
  <si>
    <t>4,8*1/2*0,5</t>
  </si>
  <si>
    <t>17,1*(0,6+0,5)/2*0,5</t>
  </si>
  <si>
    <t>(17,3-3,3)*0,5</t>
  </si>
  <si>
    <t>(25-5)*(0,1+0,4)/2*0,5+7,5*(0,2+0,3)/2*0,5</t>
  </si>
  <si>
    <t>(20,3-3,3)*0,5</t>
  </si>
  <si>
    <t>5,2*0,5+7,2*0,5</t>
  </si>
  <si>
    <t>;17,2*(0,2+0,4)/2*0,5+9,6*0,5--4,8*0,5</t>
  </si>
  <si>
    <t>(13,5-3,9)*(0,3+0,4)/2*0,5</t>
  </si>
  <si>
    <t>9,1*(0,2+0,4)/2*0,5</t>
  </si>
  <si>
    <t>(11,5-3,6)*0,5</t>
  </si>
  <si>
    <t>6,9*0,5</t>
  </si>
  <si>
    <t>(6,3+0,9)*05</t>
  </si>
  <si>
    <t>(3,9+22,5)*0,5</t>
  </si>
  <si>
    <t>(15,3+16,5)*0,5</t>
  </si>
  <si>
    <t>10*0,5</t>
  </si>
  <si>
    <t>(27-3-2,5)*0,5</t>
  </si>
  <si>
    <t>181101102R00</t>
  </si>
  <si>
    <t>Úprava pláně v zářezech v hor. 1-4, se zhutněním</t>
  </si>
  <si>
    <t>14*1,6</t>
  </si>
  <si>
    <t>15,5*1,6+36,5*1,5</t>
  </si>
  <si>
    <t>15,3*1,7</t>
  </si>
  <si>
    <t>3*1,7</t>
  </si>
  <si>
    <t>17,1*1,7</t>
  </si>
  <si>
    <t>3,6*1,7</t>
  </si>
  <si>
    <t>17,3*1,7</t>
  </si>
  <si>
    <t>25*1,7+7,5*1,7</t>
  </si>
  <si>
    <t>20,3*2,1</t>
  </si>
  <si>
    <t>5,2*1,7+7,2*2</t>
  </si>
  <si>
    <t>17,2*1,7+9,6*1,7</t>
  </si>
  <si>
    <t>13,5*(2+1,7)/2</t>
  </si>
  <si>
    <t>13,1*1,7</t>
  </si>
  <si>
    <t>11,5*1,7</t>
  </si>
  <si>
    <t>10,5*2</t>
  </si>
  <si>
    <t>(6,3+2,7+0,9)*2</t>
  </si>
  <si>
    <t>(3,9+22,5)*1,7</t>
  </si>
  <si>
    <t>(15,3+3,9+16,5)*1,7</t>
  </si>
  <si>
    <t>(10+3,3)*1,7</t>
  </si>
  <si>
    <t>00572410</t>
  </si>
  <si>
    <t>Směs travní parková rekreační</t>
  </si>
  <si>
    <t>kg</t>
  </si>
  <si>
    <t>124,63*0,03</t>
  </si>
  <si>
    <t>5</t>
  </si>
  <si>
    <t>Komunikace</t>
  </si>
  <si>
    <t>564831111R00</t>
  </si>
  <si>
    <t>Podklad ze štěrkodrti po zhutnění tloušťky 10 cm</t>
  </si>
  <si>
    <t>566903111R00</t>
  </si>
  <si>
    <t>Vyspravení podkladu po překopech kam.hrubě drceným</t>
  </si>
  <si>
    <t>t</t>
  </si>
  <si>
    <t>;chodník ve vjezdu č.p. 11 - doplnění po zužení chodníku</t>
  </si>
  <si>
    <t>3*0,5*0,3*1,7</t>
  </si>
  <si>
    <t>3,6*0,6*0,3*1,7</t>
  </si>
  <si>
    <t>3,3*0,2*0,3*1,7</t>
  </si>
  <si>
    <t>5*(0,2+0,5)/2*0,3*1,7</t>
  </si>
  <si>
    <t>3,3*0,1*0,3*1,7</t>
  </si>
  <si>
    <t>4,8*0,2*0,3*1,7</t>
  </si>
  <si>
    <t>3,9*0,3*0,3*1,7</t>
  </si>
  <si>
    <t>4*0,4*0,3*1,7</t>
  </si>
  <si>
    <t>3,6*0,2*0,3*1,7</t>
  </si>
  <si>
    <t>3,6*0,3*0,3*1,7</t>
  </si>
  <si>
    <t>2,7*0,2*0,3*1,7</t>
  </si>
  <si>
    <t>3*0,2*0,3*1,7</t>
  </si>
  <si>
    <t>3,9*0,2*0,3+1,7</t>
  </si>
  <si>
    <t>566904111R00</t>
  </si>
  <si>
    <t>Vyspravení podkladu po překopech kam.obal.asfaltem</t>
  </si>
  <si>
    <t>14*0,2*0,38</t>
  </si>
  <si>
    <t>(15,5+36,5)*0,2*0,38</t>
  </si>
  <si>
    <t>1,2*0,2*0,38</t>
  </si>
  <si>
    <t>(8,1+2)*0,2*0,38</t>
  </si>
  <si>
    <t>567122111R00</t>
  </si>
  <si>
    <t>Podklad z kameniva zpev.cementem KZC 1 tl.12 cm</t>
  </si>
  <si>
    <t>15,3*1,5</t>
  </si>
  <si>
    <t>3*1,5</t>
  </si>
  <si>
    <t>17,1*1,5</t>
  </si>
  <si>
    <t>3,6*1,5</t>
  </si>
  <si>
    <t>17,3*1,5</t>
  </si>
  <si>
    <t>25*1,5+7,5*1,5</t>
  </si>
  <si>
    <t>5,2*1,5+7,2*2</t>
  </si>
  <si>
    <t>17,2*1,5+9,6*1,5</t>
  </si>
  <si>
    <t>13,5*(1,8+1,5)/2</t>
  </si>
  <si>
    <t>13,1*1,5</t>
  </si>
  <si>
    <t>11,5*1,5</t>
  </si>
  <si>
    <t>10,5*1,8</t>
  </si>
  <si>
    <t>(6,3+2,7+0,9)*1,8</t>
  </si>
  <si>
    <t>(3,9+22,5)*1,5</t>
  </si>
  <si>
    <t>(15,3+3,9+16,5)*1,5</t>
  </si>
  <si>
    <t>(10+3,3)*1,5</t>
  </si>
  <si>
    <t>596215021R00</t>
  </si>
  <si>
    <t>Kladení zámkové dlažby tl. 6 cm do drtě tl. 4 cm</t>
  </si>
  <si>
    <t>59245</t>
  </si>
  <si>
    <t>Zámková dlažba HOLLAND SLP přírodní</t>
  </si>
  <si>
    <t>(0,7*1,4+0,7*1,4+3*0,4)*1,01</t>
  </si>
  <si>
    <t>;varovný pás</t>
  </si>
  <si>
    <t>8,1*0,4*1,01</t>
  </si>
  <si>
    <t>2*0,7*1,01</t>
  </si>
  <si>
    <t>592451</t>
  </si>
  <si>
    <t>Dlažba zámková 20x20x8 cm šedá</t>
  </si>
  <si>
    <t>14*1,4*1,01</t>
  </si>
  <si>
    <t>(15,5*1,4+36,5*1,3-0,7*1,4*2-0,4*3)*1,01</t>
  </si>
  <si>
    <t>15,3*1,5*1,01</t>
  </si>
  <si>
    <t>3*1,5*1,01</t>
  </si>
  <si>
    <t>17,1*1,5*1,01</t>
  </si>
  <si>
    <t>3,6*1,5*1,01</t>
  </si>
  <si>
    <t>17,3*1,5*1,01</t>
  </si>
  <si>
    <t>(25*1,5+7,5*1,5)*1,01</t>
  </si>
  <si>
    <t>20,3*1,9*1,01</t>
  </si>
  <si>
    <t>(5,2*1,5+7,2*2)*1,01</t>
  </si>
  <si>
    <t>(17,2*1,5+9,6*1,5)*1,01</t>
  </si>
  <si>
    <t>(13,5*(1,8+1,5)/2)*1,01</t>
  </si>
  <si>
    <t>13,1*1,5*1,01</t>
  </si>
  <si>
    <t>11,5*1,5*1,01</t>
  </si>
  <si>
    <t>10,5*1,8*1,01</t>
  </si>
  <si>
    <t>(6,3+2,7+0,9)*1,8*1,01</t>
  </si>
  <si>
    <t>(3,9+22,5)*1,5*1,01</t>
  </si>
  <si>
    <t>(15,3+3,9+16,5)*1,5*1,01</t>
  </si>
  <si>
    <t>(10+3,3)*1,5*1,01</t>
  </si>
  <si>
    <t>1,2*3,1*1,01</t>
  </si>
  <si>
    <t>(8,1*(2,7+3,1)/2+27*1,5-0,4*8,1)*1,01</t>
  </si>
  <si>
    <t>-2*0,7*1,01</t>
  </si>
  <si>
    <t>8</t>
  </si>
  <si>
    <t>Trubní vedení</t>
  </si>
  <si>
    <t>899432111R00</t>
  </si>
  <si>
    <t>Výšková úprava do 20 cm, snížení krytu šoupěte</t>
  </si>
  <si>
    <t>kus</t>
  </si>
  <si>
    <t>9</t>
  </si>
  <si>
    <t>Ostatní konstrukce, bourání</t>
  </si>
  <si>
    <t>917862111R00</t>
  </si>
  <si>
    <t>Osazení stojat. obrub. bet. s opěrou,lože z B 12,5</t>
  </si>
  <si>
    <t>15,3</t>
  </si>
  <si>
    <t>3,6</t>
  </si>
  <si>
    <t>17,3</t>
  </si>
  <si>
    <t>25+7,5</t>
  </si>
  <si>
    <t>20,3</t>
  </si>
  <si>
    <t xml:space="preserve">17,1+9,6 </t>
  </si>
  <si>
    <t>13,5</t>
  </si>
  <si>
    <t>13,1</t>
  </si>
  <si>
    <t>11,5</t>
  </si>
  <si>
    <t>10,5</t>
  </si>
  <si>
    <t>6,3+2,7+0,9</t>
  </si>
  <si>
    <t>15,3+3,9+16,5</t>
  </si>
  <si>
    <t>10+3,3+1,5</t>
  </si>
  <si>
    <t>919735112R00</t>
  </si>
  <si>
    <t>Řezání stávajícího živičného krytu tl. 5 - 10 cm</t>
  </si>
  <si>
    <t>919735121T00</t>
  </si>
  <si>
    <t>Řezání betonu tl. do 5 cm</t>
  </si>
  <si>
    <t>;dořezy dlažby</t>
  </si>
  <si>
    <t>7,2</t>
  </si>
  <si>
    <t>;č.p. 137 vstup do domu</t>
  </si>
  <si>
    <t>2,8</t>
  </si>
  <si>
    <t>503</t>
  </si>
  <si>
    <t>Silniční obrubník přechodový</t>
  </si>
  <si>
    <t>2*1,01</t>
  </si>
  <si>
    <t>592</t>
  </si>
  <si>
    <t>Obrubník silniční nájezdový</t>
  </si>
  <si>
    <t>3*1,01</t>
  </si>
  <si>
    <t>(8,1+2)*1,01</t>
  </si>
  <si>
    <t>592174</t>
  </si>
  <si>
    <t>Obrubník silniční  ABO 1-15  100x15x30cm</t>
  </si>
  <si>
    <t>14*1,01</t>
  </si>
  <si>
    <t>(15,5+36,5-5)*1,01</t>
  </si>
  <si>
    <t>1,2*1,01</t>
  </si>
  <si>
    <t>59217410</t>
  </si>
  <si>
    <t>Obrubník chodníkový  ABO 100/10/25  1000x100x250</t>
  </si>
  <si>
    <t>15,3*1,01</t>
  </si>
  <si>
    <t>17,1*1,01</t>
  </si>
  <si>
    <t>3,6*1,01</t>
  </si>
  <si>
    <t>17,3*1,01</t>
  </si>
  <si>
    <t>(25+7,5)*1,01</t>
  </si>
  <si>
    <t>20,3*1,01</t>
  </si>
  <si>
    <t>(5,2+1+7,2)*1,01</t>
  </si>
  <si>
    <t>(17,1+9,6)*1,01</t>
  </si>
  <si>
    <t>13,5*1,01</t>
  </si>
  <si>
    <t>13,1*1,01</t>
  </si>
  <si>
    <t>11,5*1,01</t>
  </si>
  <si>
    <t>10,5*1,01</t>
  </si>
  <si>
    <t>(6,3+2,7+0,9)*1,01</t>
  </si>
  <si>
    <t>(3,9+22,5)*1,01</t>
  </si>
  <si>
    <t>(15,3+3,9+16,5)*1,01</t>
  </si>
  <si>
    <t>(10+3,3+1,5)*1,01</t>
  </si>
  <si>
    <t>(27-3-2,5)*1,01</t>
  </si>
  <si>
    <t>998223011R00</t>
  </si>
  <si>
    <t xml:space="preserve">Přesun hmot, pozemní komunikace, kryt dlážděný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</si>
  <si>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</si>
  <si>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</si>
  <si>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</si>
  <si>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</si>
  <si>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</si>
  <si>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</si>
  <si>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711</t>
  </si>
  <si>
    <t>Izolace proti vodě</t>
  </si>
  <si>
    <t>711482020RZ1</t>
  </si>
  <si>
    <t>Izolační systém Technodren, svisle včetně dodávky fólie Technodren a doplňků</t>
  </si>
  <si>
    <t>(15,3-4,8+1)*0,3</t>
  </si>
  <si>
    <t>17,1*0,3</t>
  </si>
  <si>
    <t>(17,3-3,3)*0,3</t>
  </si>
  <si>
    <t>(25-5+7,5)*0,3</t>
  </si>
  <si>
    <t>(20,3-3,3)*0,3</t>
  </si>
  <si>
    <t>(5,2+1+7,2)*0,3</t>
  </si>
  <si>
    <t>(17,2-4,8-1,1+9,6)*0,3</t>
  </si>
  <si>
    <t>(13,5-3,9)*0,3</t>
  </si>
  <si>
    <t>(11,5-3,6)*0,3</t>
  </si>
  <si>
    <t>6,9*0,3</t>
  </si>
  <si>
    <t>(6,3+0,9)*0,3</t>
  </si>
  <si>
    <t>(3,9+22,5)*0,3</t>
  </si>
  <si>
    <t>(15,3+16,5)*0,0</t>
  </si>
  <si>
    <t>10*0,3</t>
  </si>
  <si>
    <t>(27-3-2,5)*0,0</t>
  </si>
  <si>
    <t>998711201R00</t>
  </si>
  <si>
    <t xml:space="preserve">Přesun hmot pro izolace proti vodě,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</si>
  <si>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</si>
  <si>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</si>
  <si>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</si>
  <si>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</si>
  <si>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</si>
  <si>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</si>
  <si>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</si>
  <si>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</si>
  <si>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Kostelec U Holešova</t>
  </si>
  <si>
    <t>Ing. Josef Bartoš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</si>
</sst>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6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1" xfId="0" applyNumberFormat="1" applyBorder="1" applyAlignment="1">
      <alignment horizontal="right"/>
    </xf>
    <xf numFmtId="167" fontId="0" fillId="0" borderId="1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19" applyFont="1" applyBorder="1" applyAlignment="1">
      <alignment horizontal="center"/>
      <protection/>
    </xf>
    <xf numFmtId="0" fontId="0" fillId="0" borderId="43" xfId="19" applyFont="1" applyBorder="1" applyAlignment="1">
      <alignment horizontal="center"/>
      <protection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0" fontId="0" fillId="0" borderId="45" xfId="19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6" xfId="0" applyNumberFormat="1" applyBorder="1" applyAlignment="1">
      <alignment/>
    </xf>
    <xf numFmtId="0" fontId="0" fillId="0" borderId="47" xfId="19" applyFont="1" applyBorder="1" applyAlignment="1">
      <alignment horizontal="center"/>
      <protection/>
    </xf>
    <xf numFmtId="0" fontId="0" fillId="0" borderId="48" xfId="19" applyFont="1" applyBorder="1" applyAlignment="1">
      <alignment horizontal="center"/>
      <protection/>
    </xf>
    <xf numFmtId="0" fontId="3" fillId="0" borderId="49" xfId="19" applyFont="1" applyBorder="1">
      <alignment/>
      <protection/>
    </xf>
    <xf numFmtId="0" fontId="0" fillId="0" borderId="49" xfId="19" applyBorder="1">
      <alignment/>
      <protection/>
    </xf>
    <xf numFmtId="0" fontId="0" fillId="0" borderId="49" xfId="19" applyBorder="1" applyAlignment="1">
      <alignment horizontal="right"/>
      <protection/>
    </xf>
    <xf numFmtId="0" fontId="0" fillId="0" borderId="50" xfId="19" applyFont="1" applyBorder="1" applyAlignment="1">
      <alignment horizontal="left"/>
      <protection/>
    </xf>
    <xf numFmtId="0" fontId="0" fillId="0" borderId="49" xfId="19" applyFont="1" applyBorder="1" applyAlignment="1">
      <alignment horizontal="left"/>
      <protection/>
    </xf>
    <xf numFmtId="0" fontId="0" fillId="0" borderId="51" xfId="19" applyFont="1" applyBorder="1" applyAlignment="1">
      <alignment horizontal="lef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5" xfId="0" applyNumberFormat="1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" fillId="3" borderId="54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2" borderId="52" xfId="0" applyNumberFormat="1" applyFont="1" applyFill="1" applyBorder="1" applyAlignment="1">
      <alignment/>
    </xf>
    <xf numFmtId="3" fontId="1" fillId="2" borderId="53" xfId="0" applyNumberFormat="1" applyFont="1" applyFill="1" applyBorder="1" applyAlignment="1">
      <alignment/>
    </xf>
    <xf numFmtId="3" fontId="1" fillId="2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4" borderId="55" xfId="0" applyFill="1" applyBorder="1" applyAlignment="1">
      <alignment/>
    </xf>
    <xf numFmtId="0" fontId="1" fillId="4" borderId="56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right"/>
    </xf>
    <xf numFmtId="0" fontId="1" fillId="4" borderId="32" xfId="0" applyFont="1" applyFill="1" applyBorder="1" applyAlignment="1">
      <alignment horizontal="center"/>
    </xf>
    <xf numFmtId="4" fontId="6" fillId="4" borderId="31" xfId="0" applyNumberFormat="1" applyFont="1" applyFill="1" applyBorder="1" applyAlignment="1">
      <alignment horizontal="right"/>
    </xf>
    <xf numFmtId="4" fontId="6" fillId="4" borderId="55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7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9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1" fillId="2" borderId="37" xfId="0" applyNumberFormat="1" applyFont="1" applyFill="1" applyBorder="1" applyAlignment="1">
      <alignment horizontal="right"/>
    </xf>
    <xf numFmtId="3" fontId="1" fillId="2" borderId="59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5" xfId="19" applyFont="1" applyBorder="1" applyAlignment="1">
      <alignment horizontal="right"/>
      <protection/>
    </xf>
    <xf numFmtId="0" fontId="0" fillId="0" borderId="44" xfId="19" applyBorder="1" applyAlignment="1">
      <alignment horizontal="left"/>
      <protection/>
    </xf>
    <xf numFmtId="0" fontId="0" fillId="0" borderId="46" xfId="19" applyBorder="1">
      <alignment/>
      <protection/>
    </xf>
    <xf numFmtId="49" fontId="0" fillId="0" borderId="47" xfId="19" applyNumberFormat="1" applyFont="1" applyBorder="1" applyAlignment="1">
      <alignment horizontal="center"/>
      <protection/>
    </xf>
    <xf numFmtId="0" fontId="0" fillId="0" borderId="50" xfId="19" applyBorder="1" applyAlignment="1">
      <alignment horizontal="center" shrinkToFit="1"/>
      <protection/>
    </xf>
    <xf numFmtId="0" fontId="0" fillId="0" borderId="49" xfId="19" applyBorder="1" applyAlignment="1">
      <alignment horizontal="center" shrinkToFit="1"/>
      <protection/>
    </xf>
    <xf numFmtId="0" fontId="0" fillId="0" borderId="51" xfId="19" applyBorder="1" applyAlignment="1">
      <alignment horizontal="center" shrinkToFit="1"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7" xfId="19" applyNumberFormat="1" applyFont="1" applyFill="1" applyBorder="1">
      <alignment/>
      <protection/>
    </xf>
    <xf numFmtId="0" fontId="9" fillId="3" borderId="15" xfId="19" applyFont="1" applyFill="1" applyBorder="1" applyAlignment="1">
      <alignment horizontal="center"/>
      <protection/>
    </xf>
    <xf numFmtId="0" fontId="9" fillId="3" borderId="15" xfId="19" applyNumberFormat="1" applyFont="1" applyFill="1" applyBorder="1" applyAlignment="1">
      <alignment horizontal="center"/>
      <protection/>
    </xf>
    <xf numFmtId="0" fontId="9" fillId="3" borderId="57" xfId="19" applyFont="1" applyFill="1" applyBorder="1" applyAlignment="1">
      <alignment horizontal="center"/>
      <protection/>
    </xf>
    <xf numFmtId="0" fontId="1" fillId="0" borderId="60" xfId="19" applyFont="1" applyBorder="1" applyAlignment="1">
      <alignment horizontal="center"/>
      <protection/>
    </xf>
    <xf numFmtId="49" fontId="1" fillId="0" borderId="60" xfId="19" applyNumberFormat="1" applyFont="1" applyBorder="1" applyAlignment="1">
      <alignment horizontal="left"/>
      <protection/>
    </xf>
    <xf numFmtId="0" fontId="1" fillId="0" borderId="60" xfId="19" applyFont="1" applyBorder="1">
      <alignment/>
      <protection/>
    </xf>
    <xf numFmtId="0" fontId="0" fillId="0" borderId="60" xfId="19" applyBorder="1" applyAlignment="1">
      <alignment horizontal="center"/>
      <protection/>
    </xf>
    <xf numFmtId="0" fontId="0" fillId="0" borderId="60" xfId="19" applyNumberFormat="1" applyBorder="1" applyAlignment="1">
      <alignment horizontal="right"/>
      <protection/>
    </xf>
    <xf numFmtId="0" fontId="0" fillId="0" borderId="60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60" xfId="19" applyFont="1" applyBorder="1" applyAlignment="1">
      <alignment horizontal="center" vertical="top"/>
      <protection/>
    </xf>
    <xf numFmtId="49" fontId="8" fillId="0" borderId="60" xfId="19" applyNumberFormat="1" applyFont="1" applyBorder="1" applyAlignment="1">
      <alignment horizontal="left" vertical="top"/>
      <protection/>
    </xf>
    <xf numFmtId="0" fontId="8" fillId="0" borderId="60" xfId="19" applyFont="1" applyBorder="1" applyAlignment="1">
      <alignment wrapText="1"/>
      <protection/>
    </xf>
    <xf numFmtId="49" fontId="8" fillId="0" borderId="60" xfId="19" applyNumberFormat="1" applyFont="1" applyBorder="1" applyAlignment="1">
      <alignment horizontal="center" shrinkToFit="1"/>
      <protection/>
    </xf>
    <xf numFmtId="4" fontId="8" fillId="0" borderId="60" xfId="19" applyNumberFormat="1" applyFont="1" applyBorder="1" applyAlignment="1">
      <alignment horizontal="right"/>
      <protection/>
    </xf>
    <xf numFmtId="4" fontId="8" fillId="0" borderId="60" xfId="19" applyNumberFormat="1" applyFont="1" applyBorder="1">
      <alignment/>
      <protection/>
    </xf>
    <xf numFmtId="0" fontId="9" fillId="0" borderId="60" xfId="19" applyFont="1" applyBorder="1" applyAlignment="1">
      <alignment horizontal="center"/>
      <protection/>
    </xf>
    <xf numFmtId="49" fontId="9" fillId="0" borderId="60" xfId="19" applyNumberFormat="1" applyFont="1" applyBorder="1" applyAlignment="1">
      <alignment horizontal="left"/>
      <protection/>
    </xf>
    <xf numFmtId="0" fontId="14" fillId="5" borderId="13" xfId="19" applyFont="1" applyFill="1" applyBorder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4" fontId="14" fillId="5" borderId="60" xfId="19" applyNumberFormat="1" applyFont="1" applyFill="1" applyBorder="1" applyAlignment="1">
      <alignment horizontal="right" wrapText="1"/>
      <protection/>
    </xf>
    <xf numFmtId="0" fontId="14" fillId="5" borderId="60" xfId="19" applyFont="1" applyFill="1" applyBorder="1" applyAlignment="1">
      <alignment horizontal="left" wrapText="1"/>
      <protection/>
    </xf>
    <xf numFmtId="0" fontId="14" fillId="0" borderId="60" xfId="0" applyFont="1" applyBorder="1" applyAlignment="1">
      <alignment horizontal="right"/>
    </xf>
    <xf numFmtId="0" fontId="0" fillId="2" borderId="61" xfId="19" applyFill="1" applyBorder="1" applyAlignment="1">
      <alignment horizontal="center"/>
      <protection/>
    </xf>
    <xf numFmtId="49" fontId="3" fillId="2" borderId="61" xfId="19" applyNumberFormat="1" applyFont="1" applyFill="1" applyBorder="1" applyAlignment="1">
      <alignment horizontal="left"/>
      <protection/>
    </xf>
    <xf numFmtId="0" fontId="3" fillId="2" borderId="61" xfId="19" applyFont="1" applyFill="1" applyBorder="1">
      <alignment/>
      <protection/>
    </xf>
    <xf numFmtId="4" fontId="0" fillId="2" borderId="61" xfId="19" applyNumberFormat="1" applyFill="1" applyBorder="1" applyAlignment="1">
      <alignment horizontal="right"/>
      <protection/>
    </xf>
    <xf numFmtId="4" fontId="1" fillId="2" borderId="61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6" fillId="0" borderId="0" xfId="19" applyFont="1" applyAlignment="1">
      <alignment/>
      <protection/>
    </xf>
    <xf numFmtId="0" fontId="17" fillId="0" borderId="0" xfId="19" applyFont="1" applyBorder="1">
      <alignment/>
      <protection/>
    </xf>
    <xf numFmtId="3" fontId="17" fillId="0" borderId="0" xfId="19" applyNumberFormat="1" applyFont="1" applyBorder="1" applyAlignment="1">
      <alignment horizontal="right"/>
      <protection/>
    </xf>
    <xf numFmtId="4" fontId="17" fillId="0" borderId="0" xfId="19" applyNumberFormat="1" applyFont="1" applyBorder="1">
      <alignment/>
      <protection/>
    </xf>
    <xf numFmtId="0" fontId="16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workbookViewId="0" topLeftCell="A1">
      <selection activeCell="B36" sqref="B36:G4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73</v>
      </c>
      <c r="B4" s="8"/>
      <c r="C4" s="9" t="s">
        <v>74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71</v>
      </c>
      <c r="B6" s="8"/>
      <c r="C6" s="9" t="s">
        <v>72</v>
      </c>
      <c r="D6" s="10"/>
      <c r="E6" s="10"/>
      <c r="F6" s="18"/>
      <c r="G6" s="12"/>
    </row>
    <row r="7" spans="1:9" ht="12.75">
      <c r="A7" s="13" t="s">
        <v>8</v>
      </c>
      <c r="B7" s="15"/>
      <c r="C7" s="19" t="s">
        <v>425</v>
      </c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 t="s">
        <v>424</v>
      </c>
      <c r="D8" s="20"/>
      <c r="E8" s="16" t="s">
        <v>11</v>
      </c>
      <c r="F8" s="15"/>
      <c r="G8" s="25">
        <f>IF(PocetMJ=0,,ROUND((F29+F31)/PocetMJ,1))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Rekapitulace!A18</f>
        <v>Ztížené výrobní podmínky</v>
      </c>
      <c r="E14" s="49"/>
      <c r="F14" s="50"/>
      <c r="G14" s="47">
        <f>Rekapitulace!I18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 t="str">
        <f>Rekapitulace!A19</f>
        <v>Oborová přirážka</v>
      </c>
      <c r="E15" s="51"/>
      <c r="F15" s="52"/>
      <c r="G15" s="47">
        <f>Rekapitulace!I19</f>
        <v>0</v>
      </c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 t="str">
        <f>Rekapitulace!A20</f>
        <v>Přesun stavebních kapacit</v>
      </c>
      <c r="E16" s="51"/>
      <c r="F16" s="52"/>
      <c r="G16" s="47">
        <f>Rekapitulace!I20</f>
        <v>0</v>
      </c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 t="str">
        <f>Rekapitulace!A21</f>
        <v>Mimostaveništní doprava</v>
      </c>
      <c r="E17" s="51"/>
      <c r="F17" s="52"/>
      <c r="G17" s="47">
        <f>Rekapitulace!I21</f>
        <v>0</v>
      </c>
    </row>
    <row r="18" spans="1:7" ht="15.75" customHeight="1">
      <c r="A18" s="54" t="s">
        <v>26</v>
      </c>
      <c r="B18" s="46"/>
      <c r="C18" s="47">
        <f>SUM(C14:C17)</f>
        <v>0</v>
      </c>
      <c r="D18" s="55" t="str">
        <f>Rekapitulace!A22</f>
        <v>Zařízení staveniště</v>
      </c>
      <c r="E18" s="51"/>
      <c r="F18" s="52"/>
      <c r="G18" s="47">
        <f>Rekapitulace!I22</f>
        <v>0</v>
      </c>
    </row>
    <row r="19" spans="1:7" ht="15.75" customHeight="1">
      <c r="A19" s="54"/>
      <c r="B19" s="46"/>
      <c r="C19" s="47"/>
      <c r="D19" s="26" t="str">
        <f>Rekapitulace!A23</f>
        <v>Provoz investora</v>
      </c>
      <c r="E19" s="51"/>
      <c r="F19" s="52"/>
      <c r="G19" s="47">
        <f>Rekapitulace!I23</f>
        <v>0</v>
      </c>
    </row>
    <row r="20" spans="1:7" ht="15.75" customHeight="1">
      <c r="A20" s="54" t="s">
        <v>27</v>
      </c>
      <c r="B20" s="46"/>
      <c r="C20" s="47">
        <f>HZS</f>
        <v>0</v>
      </c>
      <c r="D20" s="26" t="str">
        <f>Rekapitulace!A24</f>
        <v>Kompletační činnost (IČD)</v>
      </c>
      <c r="E20" s="51"/>
      <c r="F20" s="52"/>
      <c r="G20" s="47">
        <f>Rekapitulace!I24</f>
        <v>0</v>
      </c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f>ROUND(C22-F31,0)</f>
        <v>0</v>
      </c>
      <c r="G29" s="17"/>
    </row>
    <row r="30" spans="1:7" ht="12.75">
      <c r="A30" s="13" t="s">
        <v>41</v>
      </c>
      <c r="B30" s="15"/>
      <c r="C30" s="63">
        <f>SazbaDPH1</f>
        <v>0</v>
      </c>
      <c r="D30" s="15" t="s">
        <v>40</v>
      </c>
      <c r="E30" s="16"/>
      <c r="F30" s="65">
        <f>ROUND(PRODUCT(F29,C30/100),1)</f>
        <v>0</v>
      </c>
      <c r="G30" s="29"/>
    </row>
    <row r="31" spans="1:7" ht="12.75">
      <c r="A31" s="13" t="s">
        <v>39</v>
      </c>
      <c r="B31" s="15"/>
      <c r="C31" s="63">
        <v>21</v>
      </c>
      <c r="D31" s="15" t="s">
        <v>40</v>
      </c>
      <c r="E31" s="16"/>
      <c r="F31" s="64">
        <v>0</v>
      </c>
      <c r="G31" s="17"/>
    </row>
    <row r="32" spans="1:7" ht="12.75">
      <c r="A32" s="13" t="s">
        <v>41</v>
      </c>
      <c r="B32" s="15"/>
      <c r="C32" s="63">
        <f>SazbaDPH2</f>
        <v>21</v>
      </c>
      <c r="D32" s="15" t="s">
        <v>40</v>
      </c>
      <c r="E32" s="16"/>
      <c r="F32" s="65">
        <f>ROUND(PRODUCT(F31,C32/100),1)</f>
        <v>0</v>
      </c>
      <c r="G32" s="29"/>
    </row>
    <row r="33" spans="1:7" s="71" customFormat="1" ht="19.5" customHeight="1" thickBot="1">
      <c r="A33" s="66" t="s">
        <v>42</v>
      </c>
      <c r="B33" s="67"/>
      <c r="C33" s="67"/>
      <c r="D33" s="67"/>
      <c r="E33" s="68"/>
      <c r="F33" s="69">
        <f>CEILING(SUM(F29:F32),1)</f>
        <v>0</v>
      </c>
      <c r="G33" s="70"/>
    </row>
    <row r="35" spans="1:8" ht="12.75">
      <c r="A35" s="72" t="s">
        <v>43</v>
      </c>
      <c r="B35" s="72"/>
      <c r="C35" s="72"/>
      <c r="D35" s="72"/>
      <c r="E35" s="72"/>
      <c r="F35" s="72"/>
      <c r="G35" s="72"/>
      <c r="H35" t="s">
        <v>4</v>
      </c>
    </row>
    <row r="36" spans="1:8" ht="14.25" customHeight="1">
      <c r="A36" s="72"/>
      <c r="B36" s="73"/>
      <c r="C36" s="73"/>
      <c r="D36" s="73"/>
      <c r="E36" s="73"/>
      <c r="F36" s="73"/>
      <c r="G36" s="73"/>
      <c r="H36" t="s">
        <v>4</v>
      </c>
    </row>
    <row r="37" spans="1:8" ht="12.75" customHeight="1">
      <c r="A37" s="74"/>
      <c r="B37" s="73"/>
      <c r="C37" s="73"/>
      <c r="D37" s="73"/>
      <c r="E37" s="73"/>
      <c r="F37" s="73"/>
      <c r="G37" s="73"/>
      <c r="H37" t="s">
        <v>4</v>
      </c>
    </row>
    <row r="38" spans="1:8" ht="12.75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2:7" ht="12.75">
      <c r="B45" s="75"/>
      <c r="C45" s="75"/>
      <c r="D45" s="75"/>
      <c r="E45" s="75"/>
      <c r="F45" s="75"/>
      <c r="G45" s="75"/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</sheetData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20181014 Kostelec u Holešova - oprava chodníků</v>
      </c>
      <c r="D1" s="79"/>
      <c r="E1" s="80"/>
      <c r="F1" s="79"/>
      <c r="G1" s="81" t="s">
        <v>44</v>
      </c>
      <c r="H1" s="82">
        <v>1</v>
      </c>
      <c r="I1" s="83"/>
    </row>
    <row r="2" spans="1:9" ht="13.5" thickBot="1">
      <c r="A2" s="84" t="s">
        <v>1</v>
      </c>
      <c r="B2" s="85"/>
      <c r="C2" s="86" t="str">
        <f>CONCATENATE(cisloobjektu," ",nazevobjektu)</f>
        <v>1003 Oprava chodníků - 3. část č.p. 192-126</v>
      </c>
      <c r="D2" s="87"/>
      <c r="E2" s="88"/>
      <c r="F2" s="87"/>
      <c r="G2" s="89" t="s">
        <v>75</v>
      </c>
      <c r="H2" s="90"/>
      <c r="I2" s="91"/>
    </row>
    <row r="3" ht="13.5" thickTop="1">
      <c r="F3" s="11"/>
    </row>
    <row r="4" spans="1:9" ht="19.5" customHeight="1">
      <c r="A4" s="92" t="s">
        <v>45</v>
      </c>
      <c r="B4" s="1"/>
      <c r="C4" s="1"/>
      <c r="D4" s="1"/>
      <c r="E4" s="93"/>
      <c r="F4" s="1"/>
      <c r="G4" s="1"/>
      <c r="H4" s="1"/>
      <c r="I4" s="1"/>
    </row>
    <row r="5" ht="13.5" thickBot="1"/>
    <row r="6" spans="1:9" s="11" customFormat="1" ht="13.5" thickBot="1">
      <c r="A6" s="94"/>
      <c r="B6" s="95" t="s">
        <v>46</v>
      </c>
      <c r="C6" s="95"/>
      <c r="D6" s="96"/>
      <c r="E6" s="97" t="s">
        <v>47</v>
      </c>
      <c r="F6" s="98" t="s">
        <v>48</v>
      </c>
      <c r="G6" s="98" t="s">
        <v>49</v>
      </c>
      <c r="H6" s="98" t="s">
        <v>50</v>
      </c>
      <c r="I6" s="99" t="s">
        <v>27</v>
      </c>
    </row>
    <row r="7" spans="1:9" s="11" customFormat="1" ht="12.75">
      <c r="A7" s="191" t="str">
        <f>Položky!B7</f>
        <v>0</v>
      </c>
      <c r="B7" s="100" t="str">
        <f>Položky!C7</f>
        <v>Přípravné a pomocné práce</v>
      </c>
      <c r="D7" s="101"/>
      <c r="E7" s="192">
        <f>Položky!BA10</f>
        <v>0</v>
      </c>
      <c r="F7" s="193">
        <f>Položky!BB10</f>
        <v>0</v>
      </c>
      <c r="G7" s="193">
        <f>Položky!BC10</f>
        <v>0</v>
      </c>
      <c r="H7" s="193">
        <f>Položky!BD10</f>
        <v>0</v>
      </c>
      <c r="I7" s="194">
        <f>Položky!BE10</f>
        <v>0</v>
      </c>
    </row>
    <row r="8" spans="1:9" s="11" customFormat="1" ht="12.75">
      <c r="A8" s="191" t="str">
        <f>Položky!B11</f>
        <v>1</v>
      </c>
      <c r="B8" s="100" t="str">
        <f>Položky!C11</f>
        <v>Zemní práce</v>
      </c>
      <c r="D8" s="101"/>
      <c r="E8" s="192">
        <f>Položky!BA264</f>
        <v>0</v>
      </c>
      <c r="F8" s="193">
        <f>Položky!BB264</f>
        <v>0</v>
      </c>
      <c r="G8" s="193">
        <f>Položky!BC264</f>
        <v>0</v>
      </c>
      <c r="H8" s="193">
        <f>Položky!BD264</f>
        <v>0</v>
      </c>
      <c r="I8" s="194">
        <f>Položky!BE264</f>
        <v>0</v>
      </c>
    </row>
    <row r="9" spans="1:9" s="11" customFormat="1" ht="12.75">
      <c r="A9" s="191" t="str">
        <f>Položky!B265</f>
        <v>5</v>
      </c>
      <c r="B9" s="100" t="str">
        <f>Položky!C265</f>
        <v>Komunikace</v>
      </c>
      <c r="D9" s="101"/>
      <c r="E9" s="192">
        <f>Položky!BA488</f>
        <v>0</v>
      </c>
      <c r="F9" s="193">
        <f>Položky!BB488</f>
        <v>0</v>
      </c>
      <c r="G9" s="193">
        <f>Položky!BC488</f>
        <v>0</v>
      </c>
      <c r="H9" s="193">
        <f>Položky!BD488</f>
        <v>0</v>
      </c>
      <c r="I9" s="194">
        <f>Položky!BE488</f>
        <v>0</v>
      </c>
    </row>
    <row r="10" spans="1:9" s="11" customFormat="1" ht="12.75">
      <c r="A10" s="191" t="str">
        <f>Položky!B489</f>
        <v>8</v>
      </c>
      <c r="B10" s="100" t="str">
        <f>Položky!C489</f>
        <v>Trubní vedení</v>
      </c>
      <c r="D10" s="101"/>
      <c r="E10" s="192">
        <f>Položky!BA501</f>
        <v>0</v>
      </c>
      <c r="F10" s="193">
        <f>Položky!BB501</f>
        <v>0</v>
      </c>
      <c r="G10" s="193">
        <f>Položky!BC501</f>
        <v>0</v>
      </c>
      <c r="H10" s="193">
        <f>Položky!BD501</f>
        <v>0</v>
      </c>
      <c r="I10" s="194">
        <f>Položky!BE501</f>
        <v>0</v>
      </c>
    </row>
    <row r="11" spans="1:9" s="11" customFormat="1" ht="12.75">
      <c r="A11" s="191" t="str">
        <f>Položky!B502</f>
        <v>9</v>
      </c>
      <c r="B11" s="100" t="str">
        <f>Položky!C502</f>
        <v>Ostatní konstrukce, bourání</v>
      </c>
      <c r="D11" s="101"/>
      <c r="E11" s="192">
        <f>Položky!BA629</f>
        <v>0</v>
      </c>
      <c r="F11" s="193">
        <f>Položky!BB629</f>
        <v>0</v>
      </c>
      <c r="G11" s="193">
        <f>Položky!BC629</f>
        <v>0</v>
      </c>
      <c r="H11" s="193">
        <f>Položky!BD629</f>
        <v>0</v>
      </c>
      <c r="I11" s="194">
        <f>Položky!BE629</f>
        <v>0</v>
      </c>
    </row>
    <row r="12" spans="1:9" s="11" customFormat="1" ht="13.5" thickBot="1">
      <c r="A12" s="191" t="str">
        <f>Položky!B630</f>
        <v>711</v>
      </c>
      <c r="B12" s="100" t="str">
        <f>Položky!C630</f>
        <v>Izolace proti vodě</v>
      </c>
      <c r="D12" s="101"/>
      <c r="E12" s="192">
        <f>Položky!BA665</f>
        <v>0</v>
      </c>
      <c r="F12" s="193">
        <f>Položky!BB665</f>
        <v>0</v>
      </c>
      <c r="G12" s="193">
        <f>Položky!BC665</f>
        <v>0</v>
      </c>
      <c r="H12" s="193">
        <f>Položky!BD665</f>
        <v>0</v>
      </c>
      <c r="I12" s="194">
        <f>Položky!BE665</f>
        <v>0</v>
      </c>
    </row>
    <row r="13" spans="1:9" s="108" customFormat="1" ht="13.5" thickBot="1">
      <c r="A13" s="102"/>
      <c r="B13" s="103" t="s">
        <v>51</v>
      </c>
      <c r="C13" s="103"/>
      <c r="D13" s="104"/>
      <c r="E13" s="105">
        <f>SUM(E7:E12)</f>
        <v>0</v>
      </c>
      <c r="F13" s="106">
        <f>SUM(F7:F12)</f>
        <v>0</v>
      </c>
      <c r="G13" s="106">
        <f>SUM(G7:G12)</f>
        <v>0</v>
      </c>
      <c r="H13" s="106">
        <f>SUM(H7:H12)</f>
        <v>0</v>
      </c>
      <c r="I13" s="107">
        <f>SUM(I7:I12)</f>
        <v>0</v>
      </c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57" ht="19.5" customHeight="1">
      <c r="A15" s="1" t="s">
        <v>52</v>
      </c>
      <c r="B15" s="1"/>
      <c r="C15" s="1"/>
      <c r="D15" s="1"/>
      <c r="E15" s="1"/>
      <c r="F15" s="1"/>
      <c r="G15" s="109"/>
      <c r="H15" s="1"/>
      <c r="I15" s="1"/>
      <c r="BA15" s="32"/>
      <c r="BB15" s="32"/>
      <c r="BC15" s="32"/>
      <c r="BD15" s="32"/>
      <c r="BE15" s="32"/>
    </row>
    <row r="16" ht="13.5" thickBot="1"/>
    <row r="17" spans="1:9" ht="12.75">
      <c r="A17" s="110" t="s">
        <v>53</v>
      </c>
      <c r="B17" s="111"/>
      <c r="C17" s="111"/>
      <c r="D17" s="112"/>
      <c r="E17" s="113" t="s">
        <v>54</v>
      </c>
      <c r="F17" s="114" t="s">
        <v>55</v>
      </c>
      <c r="G17" s="115" t="s">
        <v>56</v>
      </c>
      <c r="H17" s="116"/>
      <c r="I17" s="117" t="s">
        <v>54</v>
      </c>
    </row>
    <row r="18" spans="1:53" ht="12.75">
      <c r="A18" s="118" t="s">
        <v>416</v>
      </c>
      <c r="B18" s="119"/>
      <c r="C18" s="119"/>
      <c r="D18" s="120"/>
      <c r="E18" s="121">
        <v>0</v>
      </c>
      <c r="F18" s="122">
        <v>0</v>
      </c>
      <c r="G18" s="123">
        <f>CHOOSE(BA18+1,HSV+PSV,HSV+PSV+Mont,HSV+PSV+Dodavka+Mont,HSV,PSV,Mont,Dodavka,Mont+Dodavka,0)</f>
        <v>0</v>
      </c>
      <c r="H18" s="124"/>
      <c r="I18" s="125">
        <f>E18+F18*G18/100</f>
        <v>0</v>
      </c>
      <c r="BA18">
        <v>0</v>
      </c>
    </row>
    <row r="19" spans="1:53" ht="12.75">
      <c r="A19" s="118" t="s">
        <v>417</v>
      </c>
      <c r="B19" s="119"/>
      <c r="C19" s="119"/>
      <c r="D19" s="120"/>
      <c r="E19" s="121">
        <v>0</v>
      </c>
      <c r="F19" s="122">
        <v>0</v>
      </c>
      <c r="G19" s="123">
        <f>CHOOSE(BA19+1,HSV+PSV,HSV+PSV+Mont,HSV+PSV+Dodavka+Mont,HSV,PSV,Mont,Dodavka,Mont+Dodavka,0)</f>
        <v>0</v>
      </c>
      <c r="H19" s="124"/>
      <c r="I19" s="125">
        <f>E19+F19*G19/100</f>
        <v>0</v>
      </c>
      <c r="BA19">
        <v>0</v>
      </c>
    </row>
    <row r="20" spans="1:53" ht="12.75">
      <c r="A20" s="118" t="s">
        <v>418</v>
      </c>
      <c r="B20" s="119"/>
      <c r="C20" s="119"/>
      <c r="D20" s="120"/>
      <c r="E20" s="121">
        <v>0</v>
      </c>
      <c r="F20" s="122">
        <v>0</v>
      </c>
      <c r="G20" s="123">
        <f>CHOOSE(BA20+1,HSV+PSV,HSV+PSV+Mont,HSV+PSV+Dodavka+Mont,HSV,PSV,Mont,Dodavka,Mont+Dodavka,0)</f>
        <v>0</v>
      </c>
      <c r="H20" s="124"/>
      <c r="I20" s="125">
        <f>E20+F20*G20/100</f>
        <v>0</v>
      </c>
      <c r="BA20">
        <v>0</v>
      </c>
    </row>
    <row r="21" spans="1:53" ht="12.75">
      <c r="A21" s="118" t="s">
        <v>419</v>
      </c>
      <c r="B21" s="119"/>
      <c r="C21" s="119"/>
      <c r="D21" s="120"/>
      <c r="E21" s="121">
        <v>0</v>
      </c>
      <c r="F21" s="122">
        <v>0</v>
      </c>
      <c r="G21" s="123">
        <f>CHOOSE(BA21+1,HSV+PSV,HSV+PSV+Mont,HSV+PSV+Dodavka+Mont,HSV,PSV,Mont,Dodavka,Mont+Dodavka,0)</f>
        <v>0</v>
      </c>
      <c r="H21" s="124"/>
      <c r="I21" s="125">
        <f>E21+F21*G21/100</f>
        <v>0</v>
      </c>
      <c r="BA21">
        <v>0</v>
      </c>
    </row>
    <row r="22" spans="1:53" ht="12.75">
      <c r="A22" s="118" t="s">
        <v>420</v>
      </c>
      <c r="B22" s="119"/>
      <c r="C22" s="119"/>
      <c r="D22" s="120"/>
      <c r="E22" s="121">
        <v>0</v>
      </c>
      <c r="F22" s="122">
        <v>0</v>
      </c>
      <c r="G22" s="123">
        <f>CHOOSE(BA22+1,HSV+PSV,HSV+PSV+Mont,HSV+PSV+Dodavka+Mont,HSV,PSV,Mont,Dodavka,Mont+Dodavka,0)</f>
        <v>0</v>
      </c>
      <c r="H22" s="124"/>
      <c r="I22" s="125">
        <f>E22+F22*G22/100</f>
        <v>0</v>
      </c>
      <c r="BA22">
        <v>1</v>
      </c>
    </row>
    <row r="23" spans="1:53" ht="12.75">
      <c r="A23" s="118" t="s">
        <v>421</v>
      </c>
      <c r="B23" s="119"/>
      <c r="C23" s="119"/>
      <c r="D23" s="120"/>
      <c r="E23" s="121">
        <v>0</v>
      </c>
      <c r="F23" s="122">
        <v>0</v>
      </c>
      <c r="G23" s="123">
        <f>CHOOSE(BA23+1,HSV+PSV,HSV+PSV+Mont,HSV+PSV+Dodavka+Mont,HSV,PSV,Mont,Dodavka,Mont+Dodavka,0)</f>
        <v>0</v>
      </c>
      <c r="H23" s="124"/>
      <c r="I23" s="125">
        <f>E23+F23*G23/100</f>
        <v>0</v>
      </c>
      <c r="BA23">
        <v>1</v>
      </c>
    </row>
    <row r="24" spans="1:53" ht="12.75">
      <c r="A24" s="118" t="s">
        <v>422</v>
      </c>
      <c r="B24" s="119"/>
      <c r="C24" s="119"/>
      <c r="D24" s="120"/>
      <c r="E24" s="121">
        <v>0</v>
      </c>
      <c r="F24" s="122">
        <v>0</v>
      </c>
      <c r="G24" s="123">
        <f>CHOOSE(BA24+1,HSV+PSV,HSV+PSV+Mont,HSV+PSV+Dodavka+Mont,HSV,PSV,Mont,Dodavka,Mont+Dodavka,0)</f>
        <v>0</v>
      </c>
      <c r="H24" s="124"/>
      <c r="I24" s="125">
        <f>E24+F24*G24/100</f>
        <v>0</v>
      </c>
      <c r="BA24">
        <v>2</v>
      </c>
    </row>
    <row r="25" spans="1:53" ht="12.75">
      <c r="A25" s="118" t="s">
        <v>423</v>
      </c>
      <c r="B25" s="119"/>
      <c r="C25" s="119"/>
      <c r="D25" s="120"/>
      <c r="E25" s="121">
        <v>0</v>
      </c>
      <c r="F25" s="122">
        <v>0</v>
      </c>
      <c r="G25" s="123">
        <f>CHOOSE(BA25+1,HSV+PSV,HSV+PSV+Mont,HSV+PSV+Dodavka+Mont,HSV,PSV,Mont,Dodavka,Mont+Dodavka,0)</f>
        <v>0</v>
      </c>
      <c r="H25" s="124"/>
      <c r="I25" s="125">
        <f>E25+F25*G25/100</f>
        <v>0</v>
      </c>
      <c r="BA25">
        <v>2</v>
      </c>
    </row>
    <row r="26" spans="1:9" ht="13.5" thickBot="1">
      <c r="A26" s="126"/>
      <c r="B26" s="127" t="s">
        <v>57</v>
      </c>
      <c r="C26" s="128"/>
      <c r="D26" s="129"/>
      <c r="E26" s="130"/>
      <c r="F26" s="131"/>
      <c r="G26" s="131"/>
      <c r="H26" s="132">
        <f>SUM(I18:I25)</f>
        <v>0</v>
      </c>
      <c r="I26" s="133"/>
    </row>
    <row r="28" spans="2:9" ht="12.75">
      <c r="B28" s="108"/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  <row r="77" spans="6:9" ht="12.75">
      <c r="F77" s="134"/>
      <c r="G77" s="135"/>
      <c r="H77" s="135"/>
      <c r="I77" s="136"/>
    </row>
  </sheetData>
  <mergeCells count="4">
    <mergeCell ref="H26:I2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738"/>
  <sheetViews>
    <sheetView showGridLines="0" showZeros="0" tabSelected="1" workbookViewId="0" topLeftCell="A581">
      <selection activeCell="G665" sqref="G665"/>
    </sheetView>
  </sheetViews>
  <sheetFormatPr defaultColWidth="9.00390625" defaultRowHeight="12.75"/>
  <cols>
    <col min="1" max="1" width="4.375" style="138" customWidth="1"/>
    <col min="2" max="2" width="11.625" style="138" customWidth="1"/>
    <col min="3" max="3" width="40.375" style="138" customWidth="1"/>
    <col min="4" max="4" width="5.625" style="138" customWidth="1"/>
    <col min="5" max="5" width="8.625" style="151" customWidth="1"/>
    <col min="6" max="6" width="9.875" style="138" customWidth="1"/>
    <col min="7" max="7" width="13.875" style="138" customWidth="1"/>
    <col min="8" max="11" width="9.125" style="138" customWidth="1"/>
    <col min="12" max="12" width="75.375" style="138" customWidth="1"/>
    <col min="13" max="16384" width="9.125" style="138" customWidth="1"/>
  </cols>
  <sheetData>
    <row r="1" spans="1:7" ht="15.75">
      <c r="A1" s="137" t="s">
        <v>58</v>
      </c>
      <c r="B1" s="137"/>
      <c r="C1" s="137"/>
      <c r="D1" s="137"/>
      <c r="E1" s="137"/>
      <c r="F1" s="137"/>
      <c r="G1" s="137"/>
    </row>
    <row r="2" spans="2:7" ht="13.5" thickBot="1">
      <c r="B2" s="139"/>
      <c r="C2" s="140"/>
      <c r="D2" s="140"/>
      <c r="E2" s="141"/>
      <c r="F2" s="140"/>
      <c r="G2" s="140"/>
    </row>
    <row r="3" spans="1:7" ht="13.5" thickTop="1">
      <c r="A3" s="76" t="s">
        <v>5</v>
      </c>
      <c r="B3" s="77"/>
      <c r="C3" s="78" t="str">
        <f>CONCATENATE(cislostavby," ",nazevstavby)</f>
        <v>20181014 Kostelec u Holešova - oprava chodníků</v>
      </c>
      <c r="D3" s="79"/>
      <c r="E3" s="142" t="s">
        <v>59</v>
      </c>
      <c r="F3" s="143">
        <f>Rekapitulace!H1</f>
        <v>1</v>
      </c>
      <c r="G3" s="144"/>
    </row>
    <row r="4" spans="1:7" ht="13.5" thickBot="1">
      <c r="A4" s="145" t="s">
        <v>1</v>
      </c>
      <c r="B4" s="85"/>
      <c r="C4" s="86" t="str">
        <f>CONCATENATE(cisloobjektu," ",nazevobjektu)</f>
        <v>1003 Oprava chodníků - 3. část č.p. 192-126</v>
      </c>
      <c r="D4" s="87"/>
      <c r="E4" s="146" t="str">
        <f>Rekapitulace!G2</f>
        <v>Základní</v>
      </c>
      <c r="F4" s="147"/>
      <c r="G4" s="148"/>
    </row>
    <row r="5" spans="1:7" ht="13.5" thickTop="1">
      <c r="A5" s="149"/>
      <c r="B5" s="150"/>
      <c r="C5" s="150"/>
      <c r="G5" s="152"/>
    </row>
    <row r="6" spans="1:7" ht="12.75">
      <c r="A6" s="153" t="s">
        <v>60</v>
      </c>
      <c r="B6" s="154" t="s">
        <v>61</v>
      </c>
      <c r="C6" s="154" t="s">
        <v>62</v>
      </c>
      <c r="D6" s="154" t="s">
        <v>63</v>
      </c>
      <c r="E6" s="155" t="s">
        <v>64</v>
      </c>
      <c r="F6" s="154" t="s">
        <v>65</v>
      </c>
      <c r="G6" s="156" t="s">
        <v>66</v>
      </c>
    </row>
    <row r="7" spans="1:15" ht="12.75">
      <c r="A7" s="157" t="s">
        <v>67</v>
      </c>
      <c r="B7" s="158" t="s">
        <v>76</v>
      </c>
      <c r="C7" s="159" t="s">
        <v>77</v>
      </c>
      <c r="D7" s="160"/>
      <c r="E7" s="161"/>
      <c r="F7" s="161"/>
      <c r="G7" s="162"/>
      <c r="H7" s="163"/>
      <c r="I7" s="163"/>
      <c r="O7" s="164">
        <v>1</v>
      </c>
    </row>
    <row r="8" spans="1:104" ht="12.75">
      <c r="A8" s="165">
        <v>1</v>
      </c>
      <c r="B8" s="166" t="s">
        <v>78</v>
      </c>
      <c r="C8" s="167" t="s">
        <v>79</v>
      </c>
      <c r="D8" s="168" t="s">
        <v>80</v>
      </c>
      <c r="E8" s="169">
        <v>1</v>
      </c>
      <c r="F8" s="169">
        <v>0</v>
      </c>
      <c r="G8" s="170">
        <f>E8*F8</f>
        <v>0</v>
      </c>
      <c r="O8" s="164">
        <v>2</v>
      </c>
      <c r="AA8" s="138">
        <v>12</v>
      </c>
      <c r="AB8" s="138">
        <v>0</v>
      </c>
      <c r="AC8" s="138">
        <v>32</v>
      </c>
      <c r="AZ8" s="138">
        <v>1</v>
      </c>
      <c r="BA8" s="138">
        <f>IF(AZ8=1,G8,0)</f>
        <v>0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  <c r="CZ8" s="138">
        <v>0</v>
      </c>
    </row>
    <row r="9" spans="1:104" ht="12.75">
      <c r="A9" s="165">
        <v>2</v>
      </c>
      <c r="B9" s="166" t="s">
        <v>81</v>
      </c>
      <c r="C9" s="167" t="s">
        <v>82</v>
      </c>
      <c r="D9" s="168" t="s">
        <v>80</v>
      </c>
      <c r="E9" s="169">
        <v>1</v>
      </c>
      <c r="F9" s="169">
        <v>0</v>
      </c>
      <c r="G9" s="170">
        <f>E9*F9</f>
        <v>0</v>
      </c>
      <c r="O9" s="164">
        <v>2</v>
      </c>
      <c r="AA9" s="138">
        <v>12</v>
      </c>
      <c r="AB9" s="138">
        <v>0</v>
      </c>
      <c r="AC9" s="138">
        <v>33</v>
      </c>
      <c r="AZ9" s="138">
        <v>1</v>
      </c>
      <c r="BA9" s="138">
        <f>IF(AZ9=1,G9,0)</f>
        <v>0</v>
      </c>
      <c r="BB9" s="138">
        <f>IF(AZ9=2,G9,0)</f>
        <v>0</v>
      </c>
      <c r="BC9" s="138">
        <f>IF(AZ9=3,G9,0)</f>
        <v>0</v>
      </c>
      <c r="BD9" s="138">
        <f>IF(AZ9=4,G9,0)</f>
        <v>0</v>
      </c>
      <c r="BE9" s="138">
        <f>IF(AZ9=5,G9,0)</f>
        <v>0</v>
      </c>
      <c r="CZ9" s="138">
        <v>0</v>
      </c>
    </row>
    <row r="10" spans="1:57" ht="12.75">
      <c r="A10" s="178"/>
      <c r="B10" s="179" t="s">
        <v>70</v>
      </c>
      <c r="C10" s="180" t="str">
        <f>CONCATENATE(B7," ",C7)</f>
        <v>0 Přípravné a pomocné práce</v>
      </c>
      <c r="D10" s="178"/>
      <c r="E10" s="181"/>
      <c r="F10" s="181"/>
      <c r="G10" s="182">
        <f>SUM(G7:G9)</f>
        <v>0</v>
      </c>
      <c r="O10" s="164">
        <v>4</v>
      </c>
      <c r="BA10" s="183">
        <f>SUM(BA7:BA9)</f>
        <v>0</v>
      </c>
      <c r="BB10" s="183">
        <f>SUM(BB7:BB9)</f>
        <v>0</v>
      </c>
      <c r="BC10" s="183">
        <f>SUM(BC7:BC9)</f>
        <v>0</v>
      </c>
      <c r="BD10" s="183">
        <f>SUM(BD7:BD9)</f>
        <v>0</v>
      </c>
      <c r="BE10" s="183">
        <f>SUM(BE7:BE9)</f>
        <v>0</v>
      </c>
    </row>
    <row r="11" spans="1:15" ht="12.75">
      <c r="A11" s="157" t="s">
        <v>67</v>
      </c>
      <c r="B11" s="158" t="s">
        <v>68</v>
      </c>
      <c r="C11" s="159" t="s">
        <v>69</v>
      </c>
      <c r="D11" s="160"/>
      <c r="E11" s="161"/>
      <c r="F11" s="161"/>
      <c r="G11" s="162"/>
      <c r="H11" s="163"/>
      <c r="I11" s="163"/>
      <c r="O11" s="164">
        <v>1</v>
      </c>
    </row>
    <row r="12" spans="1:104" ht="12.75">
      <c r="A12" s="165">
        <v>3</v>
      </c>
      <c r="B12" s="166" t="s">
        <v>83</v>
      </c>
      <c r="C12" s="167" t="s">
        <v>84</v>
      </c>
      <c r="D12" s="168" t="s">
        <v>85</v>
      </c>
      <c r="E12" s="169">
        <v>712.985</v>
      </c>
      <c r="F12" s="169">
        <v>0</v>
      </c>
      <c r="G12" s="170">
        <f>E12*F12</f>
        <v>0</v>
      </c>
      <c r="O12" s="164">
        <v>2</v>
      </c>
      <c r="AA12" s="138">
        <v>1</v>
      </c>
      <c r="AB12" s="138">
        <v>1</v>
      </c>
      <c r="AC12" s="138">
        <v>1</v>
      </c>
      <c r="AZ12" s="138">
        <v>1</v>
      </c>
      <c r="BA12" s="138">
        <f>IF(AZ12=1,G12,0)</f>
        <v>0</v>
      </c>
      <c r="BB12" s="138">
        <f>IF(AZ12=2,G12,0)</f>
        <v>0</v>
      </c>
      <c r="BC12" s="138">
        <f>IF(AZ12=3,G12,0)</f>
        <v>0</v>
      </c>
      <c r="BD12" s="138">
        <f>IF(AZ12=4,G12,0)</f>
        <v>0</v>
      </c>
      <c r="BE12" s="138">
        <f>IF(AZ12=5,G12,0)</f>
        <v>0</v>
      </c>
      <c r="CZ12" s="138">
        <v>0</v>
      </c>
    </row>
    <row r="13" spans="1:15" ht="12.75">
      <c r="A13" s="171"/>
      <c r="B13" s="172"/>
      <c r="C13" s="173" t="s">
        <v>86</v>
      </c>
      <c r="D13" s="174"/>
      <c r="E13" s="175">
        <v>0</v>
      </c>
      <c r="F13" s="176"/>
      <c r="G13" s="177"/>
      <c r="O13" s="164"/>
    </row>
    <row r="14" spans="1:15" ht="12.75">
      <c r="A14" s="171"/>
      <c r="B14" s="172"/>
      <c r="C14" s="173" t="s">
        <v>87</v>
      </c>
      <c r="D14" s="174"/>
      <c r="E14" s="175">
        <v>19.6</v>
      </c>
      <c r="F14" s="176"/>
      <c r="G14" s="177"/>
      <c r="O14" s="164"/>
    </row>
    <row r="15" spans="1:15" ht="12.75">
      <c r="A15" s="171"/>
      <c r="B15" s="172"/>
      <c r="C15" s="173" t="s">
        <v>88</v>
      </c>
      <c r="D15" s="174"/>
      <c r="E15" s="175">
        <v>0</v>
      </c>
      <c r="F15" s="176"/>
      <c r="G15" s="177"/>
      <c r="O15" s="164"/>
    </row>
    <row r="16" spans="1:15" ht="12.75">
      <c r="A16" s="171"/>
      <c r="B16" s="172"/>
      <c r="C16" s="173" t="s">
        <v>89</v>
      </c>
      <c r="D16" s="174"/>
      <c r="E16" s="175">
        <v>69.15</v>
      </c>
      <c r="F16" s="176"/>
      <c r="G16" s="177"/>
      <c r="O16" s="164"/>
    </row>
    <row r="17" spans="1:15" ht="12.75">
      <c r="A17" s="171"/>
      <c r="B17" s="172"/>
      <c r="C17" s="173" t="s">
        <v>90</v>
      </c>
      <c r="D17" s="174"/>
      <c r="E17" s="175">
        <v>0</v>
      </c>
      <c r="F17" s="176"/>
      <c r="G17" s="177"/>
      <c r="O17" s="164"/>
    </row>
    <row r="18" spans="1:15" ht="12.75">
      <c r="A18" s="171"/>
      <c r="B18" s="172"/>
      <c r="C18" s="173" t="s">
        <v>91</v>
      </c>
      <c r="D18" s="174"/>
      <c r="E18" s="175">
        <v>27.54</v>
      </c>
      <c r="F18" s="176"/>
      <c r="G18" s="177"/>
      <c r="O18" s="164"/>
    </row>
    <row r="19" spans="1:15" ht="12.75">
      <c r="A19" s="171"/>
      <c r="B19" s="172"/>
      <c r="C19" s="173" t="s">
        <v>92</v>
      </c>
      <c r="D19" s="174"/>
      <c r="E19" s="175">
        <v>2.4</v>
      </c>
      <c r="F19" s="176"/>
      <c r="G19" s="177"/>
      <c r="O19" s="164"/>
    </row>
    <row r="20" spans="1:15" ht="12.75">
      <c r="A20" s="171"/>
      <c r="B20" s="172"/>
      <c r="C20" s="173" t="s">
        <v>93</v>
      </c>
      <c r="D20" s="174"/>
      <c r="E20" s="175">
        <v>0</v>
      </c>
      <c r="F20" s="176"/>
      <c r="G20" s="177"/>
      <c r="O20" s="164"/>
    </row>
    <row r="21" spans="1:15" ht="12.75">
      <c r="A21" s="171"/>
      <c r="B21" s="172"/>
      <c r="C21" s="173" t="s">
        <v>94</v>
      </c>
      <c r="D21" s="174"/>
      <c r="E21" s="175">
        <v>6.3</v>
      </c>
      <c r="F21" s="176"/>
      <c r="G21" s="177"/>
      <c r="O21" s="164"/>
    </row>
    <row r="22" spans="1:15" ht="12.75">
      <c r="A22" s="171"/>
      <c r="B22" s="172"/>
      <c r="C22" s="173" t="s">
        <v>95</v>
      </c>
      <c r="D22" s="174"/>
      <c r="E22" s="175">
        <v>0</v>
      </c>
      <c r="F22" s="176"/>
      <c r="G22" s="177"/>
      <c r="O22" s="164"/>
    </row>
    <row r="23" spans="1:15" ht="12.75">
      <c r="A23" s="171"/>
      <c r="B23" s="172"/>
      <c r="C23" s="173" t="s">
        <v>96</v>
      </c>
      <c r="D23" s="174"/>
      <c r="E23" s="175">
        <v>36.765</v>
      </c>
      <c r="F23" s="176"/>
      <c r="G23" s="177"/>
      <c r="O23" s="164"/>
    </row>
    <row r="24" spans="1:15" ht="12.75">
      <c r="A24" s="171"/>
      <c r="B24" s="172"/>
      <c r="C24" s="173" t="s">
        <v>97</v>
      </c>
      <c r="D24" s="174"/>
      <c r="E24" s="175">
        <v>0</v>
      </c>
      <c r="F24" s="176"/>
      <c r="G24" s="177"/>
      <c r="O24" s="164"/>
    </row>
    <row r="25" spans="1:15" ht="12.75">
      <c r="A25" s="171"/>
      <c r="B25" s="172"/>
      <c r="C25" s="173" t="s">
        <v>98</v>
      </c>
      <c r="D25" s="174"/>
      <c r="E25" s="175">
        <v>31.14</v>
      </c>
      <c r="F25" s="176"/>
      <c r="G25" s="177"/>
      <c r="O25" s="164"/>
    </row>
    <row r="26" spans="1:15" ht="12.75">
      <c r="A26" s="171"/>
      <c r="B26" s="172"/>
      <c r="C26" s="173" t="s">
        <v>99</v>
      </c>
      <c r="D26" s="174"/>
      <c r="E26" s="175">
        <v>0</v>
      </c>
      <c r="F26" s="176"/>
      <c r="G26" s="177"/>
      <c r="O26" s="164"/>
    </row>
    <row r="27" spans="1:15" ht="12.75">
      <c r="A27" s="171"/>
      <c r="B27" s="172"/>
      <c r="C27" s="173" t="s">
        <v>100</v>
      </c>
      <c r="D27" s="174"/>
      <c r="E27" s="175">
        <v>48.75</v>
      </c>
      <c r="F27" s="176"/>
      <c r="G27" s="177"/>
      <c r="O27" s="164"/>
    </row>
    <row r="28" spans="1:15" ht="12.75">
      <c r="A28" s="171"/>
      <c r="B28" s="172"/>
      <c r="C28" s="173" t="s">
        <v>101</v>
      </c>
      <c r="D28" s="174"/>
      <c r="E28" s="175">
        <v>14.625</v>
      </c>
      <c r="F28" s="176"/>
      <c r="G28" s="177"/>
      <c r="O28" s="164"/>
    </row>
    <row r="29" spans="1:15" ht="12.75">
      <c r="A29" s="171"/>
      <c r="B29" s="172"/>
      <c r="C29" s="173" t="s">
        <v>102</v>
      </c>
      <c r="D29" s="174"/>
      <c r="E29" s="175">
        <v>0</v>
      </c>
      <c r="F29" s="176"/>
      <c r="G29" s="177"/>
      <c r="O29" s="164"/>
    </row>
    <row r="30" spans="1:15" ht="12.75">
      <c r="A30" s="171"/>
      <c r="B30" s="172"/>
      <c r="C30" s="173" t="s">
        <v>103</v>
      </c>
      <c r="D30" s="174"/>
      <c r="E30" s="175">
        <v>38.57</v>
      </c>
      <c r="F30" s="176"/>
      <c r="G30" s="177"/>
      <c r="O30" s="164"/>
    </row>
    <row r="31" spans="1:15" ht="12.75">
      <c r="A31" s="171"/>
      <c r="B31" s="172"/>
      <c r="C31" s="173" t="s">
        <v>104</v>
      </c>
      <c r="D31" s="174"/>
      <c r="E31" s="175">
        <v>0</v>
      </c>
      <c r="F31" s="176"/>
      <c r="G31" s="177"/>
      <c r="O31" s="164"/>
    </row>
    <row r="32" spans="1:15" ht="12.75">
      <c r="A32" s="171"/>
      <c r="B32" s="172"/>
      <c r="C32" s="173" t="s">
        <v>105</v>
      </c>
      <c r="D32" s="174"/>
      <c r="E32" s="175">
        <v>23.76</v>
      </c>
      <c r="F32" s="176"/>
      <c r="G32" s="177"/>
      <c r="O32" s="164"/>
    </row>
    <row r="33" spans="1:15" ht="12.75">
      <c r="A33" s="171"/>
      <c r="B33" s="172"/>
      <c r="C33" s="173" t="s">
        <v>106</v>
      </c>
      <c r="D33" s="174"/>
      <c r="E33" s="175">
        <v>0</v>
      </c>
      <c r="F33" s="176"/>
      <c r="G33" s="177"/>
      <c r="O33" s="164"/>
    </row>
    <row r="34" spans="1:15" ht="12.75">
      <c r="A34" s="171"/>
      <c r="B34" s="172"/>
      <c r="C34" s="173" t="s">
        <v>107</v>
      </c>
      <c r="D34" s="174"/>
      <c r="E34" s="175">
        <v>49.96</v>
      </c>
      <c r="F34" s="176"/>
      <c r="G34" s="177"/>
      <c r="O34" s="164"/>
    </row>
    <row r="35" spans="1:15" ht="12.75">
      <c r="A35" s="171"/>
      <c r="B35" s="172"/>
      <c r="C35" s="173" t="s">
        <v>108</v>
      </c>
      <c r="D35" s="174"/>
      <c r="E35" s="175">
        <v>0</v>
      </c>
      <c r="F35" s="176"/>
      <c r="G35" s="177"/>
      <c r="O35" s="164"/>
    </row>
    <row r="36" spans="1:15" ht="12.75">
      <c r="A36" s="171"/>
      <c r="B36" s="172"/>
      <c r="C36" s="173" t="s">
        <v>109</v>
      </c>
      <c r="D36" s="174"/>
      <c r="E36" s="175">
        <v>27.675</v>
      </c>
      <c r="F36" s="176"/>
      <c r="G36" s="177"/>
      <c r="O36" s="164"/>
    </row>
    <row r="37" spans="1:15" ht="12.75">
      <c r="A37" s="171"/>
      <c r="B37" s="172"/>
      <c r="C37" s="173" t="s">
        <v>110</v>
      </c>
      <c r="D37" s="174"/>
      <c r="E37" s="175">
        <v>0</v>
      </c>
      <c r="F37" s="176"/>
      <c r="G37" s="177"/>
      <c r="O37" s="164"/>
    </row>
    <row r="38" spans="1:15" ht="12.75">
      <c r="A38" s="171"/>
      <c r="B38" s="172"/>
      <c r="C38" s="173" t="s">
        <v>111</v>
      </c>
      <c r="D38" s="174"/>
      <c r="E38" s="175">
        <v>49.78</v>
      </c>
      <c r="F38" s="176"/>
      <c r="G38" s="177"/>
      <c r="O38" s="164"/>
    </row>
    <row r="39" spans="1:15" ht="12.75">
      <c r="A39" s="171"/>
      <c r="B39" s="172"/>
      <c r="C39" s="173" t="s">
        <v>112</v>
      </c>
      <c r="D39" s="174"/>
      <c r="E39" s="175">
        <v>0</v>
      </c>
      <c r="F39" s="176"/>
      <c r="G39" s="177"/>
      <c r="O39" s="164"/>
    </row>
    <row r="40" spans="1:15" ht="12.75">
      <c r="A40" s="171"/>
      <c r="B40" s="172"/>
      <c r="C40" s="173" t="s">
        <v>113</v>
      </c>
      <c r="D40" s="174"/>
      <c r="E40" s="175">
        <v>20.7</v>
      </c>
      <c r="F40" s="176"/>
      <c r="G40" s="177"/>
      <c r="O40" s="164"/>
    </row>
    <row r="41" spans="1:15" ht="12.75">
      <c r="A41" s="171"/>
      <c r="B41" s="172"/>
      <c r="C41" s="173" t="s">
        <v>114</v>
      </c>
      <c r="D41" s="174"/>
      <c r="E41" s="175">
        <v>0</v>
      </c>
      <c r="F41" s="176"/>
      <c r="G41" s="177"/>
      <c r="O41" s="164"/>
    </row>
    <row r="42" spans="1:15" ht="12.75">
      <c r="A42" s="171"/>
      <c r="B42" s="172"/>
      <c r="C42" s="173" t="s">
        <v>115</v>
      </c>
      <c r="D42" s="174"/>
      <c r="E42" s="175">
        <v>22.05</v>
      </c>
      <c r="F42" s="176"/>
      <c r="G42" s="177"/>
      <c r="O42" s="164"/>
    </row>
    <row r="43" spans="1:15" ht="12.75">
      <c r="A43" s="171"/>
      <c r="B43" s="172"/>
      <c r="C43" s="173" t="s">
        <v>116</v>
      </c>
      <c r="D43" s="174"/>
      <c r="E43" s="175">
        <v>0</v>
      </c>
      <c r="F43" s="176"/>
      <c r="G43" s="177"/>
      <c r="O43" s="164"/>
    </row>
    <row r="44" spans="1:15" ht="12.75">
      <c r="A44" s="171"/>
      <c r="B44" s="172"/>
      <c r="C44" s="173" t="s">
        <v>117</v>
      </c>
      <c r="D44" s="174"/>
      <c r="E44" s="175">
        <v>20.79</v>
      </c>
      <c r="F44" s="176"/>
      <c r="G44" s="177"/>
      <c r="O44" s="164"/>
    </row>
    <row r="45" spans="1:15" ht="12.75">
      <c r="A45" s="171"/>
      <c r="B45" s="172"/>
      <c r="C45" s="173" t="s">
        <v>118</v>
      </c>
      <c r="D45" s="174"/>
      <c r="E45" s="175">
        <v>0</v>
      </c>
      <c r="F45" s="176"/>
      <c r="G45" s="177"/>
      <c r="O45" s="164"/>
    </row>
    <row r="46" spans="1:15" ht="12.75">
      <c r="A46" s="171"/>
      <c r="B46" s="172"/>
      <c r="C46" s="173" t="s">
        <v>119</v>
      </c>
      <c r="D46" s="174"/>
      <c r="E46" s="175">
        <v>47.52</v>
      </c>
      <c r="F46" s="176"/>
      <c r="G46" s="177"/>
      <c r="O46" s="164"/>
    </row>
    <row r="47" spans="1:15" ht="12.75">
      <c r="A47" s="171"/>
      <c r="B47" s="172"/>
      <c r="C47" s="173" t="s">
        <v>120</v>
      </c>
      <c r="D47" s="174"/>
      <c r="E47" s="175">
        <v>0</v>
      </c>
      <c r="F47" s="176"/>
      <c r="G47" s="177"/>
      <c r="O47" s="164"/>
    </row>
    <row r="48" spans="1:15" ht="12.75">
      <c r="A48" s="171"/>
      <c r="B48" s="172"/>
      <c r="C48" s="173" t="s">
        <v>121</v>
      </c>
      <c r="D48" s="174"/>
      <c r="E48" s="175">
        <v>64.26</v>
      </c>
      <c r="F48" s="176"/>
      <c r="G48" s="177"/>
      <c r="O48" s="164"/>
    </row>
    <row r="49" spans="1:15" ht="12.75">
      <c r="A49" s="171"/>
      <c r="B49" s="172"/>
      <c r="C49" s="173" t="s">
        <v>122</v>
      </c>
      <c r="D49" s="174"/>
      <c r="E49" s="175">
        <v>0</v>
      </c>
      <c r="F49" s="176"/>
      <c r="G49" s="177"/>
      <c r="O49" s="164"/>
    </row>
    <row r="50" spans="1:15" ht="12.75">
      <c r="A50" s="171"/>
      <c r="B50" s="172"/>
      <c r="C50" s="173" t="s">
        <v>123</v>
      </c>
      <c r="D50" s="174"/>
      <c r="E50" s="175">
        <v>23.94</v>
      </c>
      <c r="F50" s="176"/>
      <c r="G50" s="177"/>
      <c r="O50" s="164"/>
    </row>
    <row r="51" spans="1:15" ht="12.75">
      <c r="A51" s="171"/>
      <c r="B51" s="172"/>
      <c r="C51" s="173" t="s">
        <v>124</v>
      </c>
      <c r="D51" s="174"/>
      <c r="E51" s="175">
        <v>3.72</v>
      </c>
      <c r="F51" s="176"/>
      <c r="G51" s="177"/>
      <c r="O51" s="164"/>
    </row>
    <row r="52" spans="1:15" ht="12.75">
      <c r="A52" s="171"/>
      <c r="B52" s="172"/>
      <c r="C52" s="173" t="s">
        <v>125</v>
      </c>
      <c r="D52" s="174"/>
      <c r="E52" s="175">
        <v>0</v>
      </c>
      <c r="F52" s="176"/>
      <c r="G52" s="177"/>
      <c r="O52" s="164"/>
    </row>
    <row r="53" spans="1:15" ht="12.75">
      <c r="A53" s="171"/>
      <c r="B53" s="172"/>
      <c r="C53" s="173" t="s">
        <v>126</v>
      </c>
      <c r="D53" s="174"/>
      <c r="E53" s="175">
        <v>63.99</v>
      </c>
      <c r="F53" s="176"/>
      <c r="G53" s="177"/>
      <c r="O53" s="164"/>
    </row>
    <row r="54" spans="1:104" ht="12.75">
      <c r="A54" s="165">
        <v>4</v>
      </c>
      <c r="B54" s="166" t="s">
        <v>127</v>
      </c>
      <c r="C54" s="167" t="s">
        <v>128</v>
      </c>
      <c r="D54" s="168" t="s">
        <v>85</v>
      </c>
      <c r="E54" s="169">
        <v>13.32</v>
      </c>
      <c r="F54" s="169">
        <v>0</v>
      </c>
      <c r="G54" s="170">
        <f>E54*F54</f>
        <v>0</v>
      </c>
      <c r="O54" s="164">
        <v>2</v>
      </c>
      <c r="AA54" s="138">
        <v>1</v>
      </c>
      <c r="AB54" s="138">
        <v>1</v>
      </c>
      <c r="AC54" s="138">
        <v>1</v>
      </c>
      <c r="AZ54" s="138">
        <v>1</v>
      </c>
      <c r="BA54" s="138">
        <f>IF(AZ54=1,G54,0)</f>
        <v>0</v>
      </c>
      <c r="BB54" s="138">
        <f>IF(AZ54=2,G54,0)</f>
        <v>0</v>
      </c>
      <c r="BC54" s="138">
        <f>IF(AZ54=3,G54,0)</f>
        <v>0</v>
      </c>
      <c r="BD54" s="138">
        <f>IF(AZ54=4,G54,0)</f>
        <v>0</v>
      </c>
      <c r="BE54" s="138">
        <f>IF(AZ54=5,G54,0)</f>
        <v>0</v>
      </c>
      <c r="CZ54" s="138">
        <v>0</v>
      </c>
    </row>
    <row r="55" spans="1:15" ht="12.75">
      <c r="A55" s="171"/>
      <c r="B55" s="172"/>
      <c r="C55" s="173" t="s">
        <v>129</v>
      </c>
      <c r="D55" s="174"/>
      <c r="E55" s="175">
        <v>0</v>
      </c>
      <c r="F55" s="176"/>
      <c r="G55" s="177"/>
      <c r="O55" s="164"/>
    </row>
    <row r="56" spans="1:15" ht="12.75">
      <c r="A56" s="171"/>
      <c r="B56" s="172"/>
      <c r="C56" s="173" t="s">
        <v>130</v>
      </c>
      <c r="D56" s="174"/>
      <c r="E56" s="175">
        <v>7.92</v>
      </c>
      <c r="F56" s="176"/>
      <c r="G56" s="177"/>
      <c r="O56" s="164"/>
    </row>
    <row r="57" spans="1:15" ht="12.75">
      <c r="A57" s="171"/>
      <c r="B57" s="172"/>
      <c r="C57" s="173" t="s">
        <v>131</v>
      </c>
      <c r="D57" s="174"/>
      <c r="E57" s="175">
        <v>0</v>
      </c>
      <c r="F57" s="176"/>
      <c r="G57" s="177"/>
      <c r="O57" s="164"/>
    </row>
    <row r="58" spans="1:15" ht="12.75">
      <c r="A58" s="171"/>
      <c r="B58" s="172"/>
      <c r="C58" s="173" t="s">
        <v>132</v>
      </c>
      <c r="D58" s="174"/>
      <c r="E58" s="175">
        <v>5.4</v>
      </c>
      <c r="F58" s="176"/>
      <c r="G58" s="177"/>
      <c r="O58" s="164"/>
    </row>
    <row r="59" spans="1:104" ht="12.75">
      <c r="A59" s="165">
        <v>5</v>
      </c>
      <c r="B59" s="166" t="s">
        <v>133</v>
      </c>
      <c r="C59" s="167" t="s">
        <v>134</v>
      </c>
      <c r="D59" s="168" t="s">
        <v>85</v>
      </c>
      <c r="E59" s="169">
        <v>15.46</v>
      </c>
      <c r="F59" s="169">
        <v>0</v>
      </c>
      <c r="G59" s="170">
        <f>E59*F59</f>
        <v>0</v>
      </c>
      <c r="O59" s="164">
        <v>2</v>
      </c>
      <c r="AA59" s="138">
        <v>1</v>
      </c>
      <c r="AB59" s="138">
        <v>1</v>
      </c>
      <c r="AC59" s="138">
        <v>1</v>
      </c>
      <c r="AZ59" s="138">
        <v>1</v>
      </c>
      <c r="BA59" s="138">
        <f>IF(AZ59=1,G59,0)</f>
        <v>0</v>
      </c>
      <c r="BB59" s="138">
        <f>IF(AZ59=2,G59,0)</f>
        <v>0</v>
      </c>
      <c r="BC59" s="138">
        <f>IF(AZ59=3,G59,0)</f>
        <v>0</v>
      </c>
      <c r="BD59" s="138">
        <f>IF(AZ59=4,G59,0)</f>
        <v>0</v>
      </c>
      <c r="BE59" s="138">
        <f>IF(AZ59=5,G59,0)</f>
        <v>0</v>
      </c>
      <c r="CZ59" s="138">
        <v>0</v>
      </c>
    </row>
    <row r="60" spans="1:15" ht="12.75">
      <c r="A60" s="171"/>
      <c r="B60" s="172"/>
      <c r="C60" s="173" t="s">
        <v>86</v>
      </c>
      <c r="D60" s="174"/>
      <c r="E60" s="175">
        <v>0</v>
      </c>
      <c r="F60" s="176"/>
      <c r="G60" s="177"/>
      <c r="O60" s="164"/>
    </row>
    <row r="61" spans="1:15" ht="12.75">
      <c r="A61" s="171"/>
      <c r="B61" s="172"/>
      <c r="C61" s="173" t="s">
        <v>135</v>
      </c>
      <c r="D61" s="174"/>
      <c r="E61" s="175">
        <v>2.8</v>
      </c>
      <c r="F61" s="176"/>
      <c r="G61" s="177"/>
      <c r="O61" s="164"/>
    </row>
    <row r="62" spans="1:15" ht="12.75">
      <c r="A62" s="171"/>
      <c r="B62" s="172"/>
      <c r="C62" s="173" t="s">
        <v>88</v>
      </c>
      <c r="D62" s="174"/>
      <c r="E62" s="175">
        <v>0</v>
      </c>
      <c r="F62" s="176"/>
      <c r="G62" s="177"/>
      <c r="O62" s="164"/>
    </row>
    <row r="63" spans="1:15" ht="12.75">
      <c r="A63" s="171"/>
      <c r="B63" s="172"/>
      <c r="C63" s="173" t="s">
        <v>136</v>
      </c>
      <c r="D63" s="174"/>
      <c r="E63" s="175">
        <v>10.4</v>
      </c>
      <c r="F63" s="176"/>
      <c r="G63" s="177"/>
      <c r="O63" s="164"/>
    </row>
    <row r="64" spans="1:15" ht="12.75">
      <c r="A64" s="171"/>
      <c r="B64" s="172"/>
      <c r="C64" s="173" t="s">
        <v>122</v>
      </c>
      <c r="D64" s="174"/>
      <c r="E64" s="175">
        <v>0</v>
      </c>
      <c r="F64" s="176"/>
      <c r="G64" s="177"/>
      <c r="O64" s="164"/>
    </row>
    <row r="65" spans="1:15" ht="12.75">
      <c r="A65" s="171"/>
      <c r="B65" s="172"/>
      <c r="C65" s="173" t="s">
        <v>137</v>
      </c>
      <c r="D65" s="174"/>
      <c r="E65" s="175">
        <v>0.24</v>
      </c>
      <c r="F65" s="176"/>
      <c r="G65" s="177"/>
      <c r="O65" s="164"/>
    </row>
    <row r="66" spans="1:15" ht="12.75">
      <c r="A66" s="171"/>
      <c r="B66" s="172"/>
      <c r="C66" s="173" t="s">
        <v>125</v>
      </c>
      <c r="D66" s="174"/>
      <c r="E66" s="175">
        <v>0</v>
      </c>
      <c r="F66" s="176"/>
      <c r="G66" s="177"/>
      <c r="O66" s="164"/>
    </row>
    <row r="67" spans="1:15" ht="12.75">
      <c r="A67" s="171"/>
      <c r="B67" s="172"/>
      <c r="C67" s="173" t="s">
        <v>138</v>
      </c>
      <c r="D67" s="174"/>
      <c r="E67" s="175">
        <v>2.02</v>
      </c>
      <c r="F67" s="176"/>
      <c r="G67" s="177"/>
      <c r="O67" s="164"/>
    </row>
    <row r="68" spans="1:104" ht="12.75">
      <c r="A68" s="165">
        <v>6</v>
      </c>
      <c r="B68" s="166" t="s">
        <v>139</v>
      </c>
      <c r="C68" s="167" t="s">
        <v>140</v>
      </c>
      <c r="D68" s="168" t="s">
        <v>141</v>
      </c>
      <c r="E68" s="169">
        <v>320</v>
      </c>
      <c r="F68" s="169">
        <v>0</v>
      </c>
      <c r="G68" s="170">
        <f>E68*F68</f>
        <v>0</v>
      </c>
      <c r="O68" s="164">
        <v>2</v>
      </c>
      <c r="AA68" s="138">
        <v>1</v>
      </c>
      <c r="AB68" s="138">
        <v>1</v>
      </c>
      <c r="AC68" s="138">
        <v>1</v>
      </c>
      <c r="AZ68" s="138">
        <v>1</v>
      </c>
      <c r="BA68" s="138">
        <f>IF(AZ68=1,G68,0)</f>
        <v>0</v>
      </c>
      <c r="BB68" s="138">
        <f>IF(AZ68=2,G68,0)</f>
        <v>0</v>
      </c>
      <c r="BC68" s="138">
        <f>IF(AZ68=3,G68,0)</f>
        <v>0</v>
      </c>
      <c r="BD68" s="138">
        <f>IF(AZ68=4,G68,0)</f>
        <v>0</v>
      </c>
      <c r="BE68" s="138">
        <f>IF(AZ68=5,G68,0)</f>
        <v>0</v>
      </c>
      <c r="CZ68" s="138">
        <v>0</v>
      </c>
    </row>
    <row r="69" spans="1:15" ht="12.75">
      <c r="A69" s="171"/>
      <c r="B69" s="172"/>
      <c r="C69" s="173" t="s">
        <v>86</v>
      </c>
      <c r="D69" s="174"/>
      <c r="E69" s="175">
        <v>0</v>
      </c>
      <c r="F69" s="176"/>
      <c r="G69" s="177"/>
      <c r="O69" s="164"/>
    </row>
    <row r="70" spans="1:15" ht="12.75">
      <c r="A70" s="171"/>
      <c r="B70" s="172"/>
      <c r="C70" s="173">
        <v>14</v>
      </c>
      <c r="D70" s="174"/>
      <c r="E70" s="175">
        <v>14</v>
      </c>
      <c r="F70" s="176"/>
      <c r="G70" s="177"/>
      <c r="O70" s="164"/>
    </row>
    <row r="71" spans="1:15" ht="12.75">
      <c r="A71" s="171"/>
      <c r="B71" s="172"/>
      <c r="C71" s="173" t="s">
        <v>88</v>
      </c>
      <c r="D71" s="174"/>
      <c r="E71" s="175">
        <v>0</v>
      </c>
      <c r="F71" s="176"/>
      <c r="G71" s="177"/>
      <c r="O71" s="164"/>
    </row>
    <row r="72" spans="1:15" ht="12.75">
      <c r="A72" s="171"/>
      <c r="B72" s="172"/>
      <c r="C72" s="173" t="s">
        <v>142</v>
      </c>
      <c r="D72" s="174"/>
      <c r="E72" s="175">
        <v>52</v>
      </c>
      <c r="F72" s="176"/>
      <c r="G72" s="177"/>
      <c r="O72" s="164"/>
    </row>
    <row r="73" spans="1:15" ht="12.75">
      <c r="A73" s="171"/>
      <c r="B73" s="172"/>
      <c r="C73" s="173" t="s">
        <v>90</v>
      </c>
      <c r="D73" s="174"/>
      <c r="E73" s="175">
        <v>0</v>
      </c>
      <c r="F73" s="176"/>
      <c r="G73" s="177"/>
      <c r="O73" s="164"/>
    </row>
    <row r="74" spans="1:15" ht="12.75">
      <c r="A74" s="171"/>
      <c r="B74" s="172"/>
      <c r="C74" s="173" t="s">
        <v>143</v>
      </c>
      <c r="D74" s="174"/>
      <c r="E74" s="175">
        <v>11.5</v>
      </c>
      <c r="F74" s="176"/>
      <c r="G74" s="177"/>
      <c r="O74" s="164"/>
    </row>
    <row r="75" spans="1:15" ht="12.75">
      <c r="A75" s="171"/>
      <c r="B75" s="172"/>
      <c r="C75" s="173" t="s">
        <v>95</v>
      </c>
      <c r="D75" s="174"/>
      <c r="E75" s="175">
        <v>0</v>
      </c>
      <c r="F75" s="176"/>
      <c r="G75" s="177"/>
      <c r="O75" s="164"/>
    </row>
    <row r="76" spans="1:15" ht="12.75">
      <c r="A76" s="171"/>
      <c r="B76" s="172"/>
      <c r="C76" s="173" t="s">
        <v>144</v>
      </c>
      <c r="D76" s="174"/>
      <c r="E76" s="175">
        <v>17.1</v>
      </c>
      <c r="F76" s="176"/>
      <c r="G76" s="177"/>
      <c r="O76" s="164"/>
    </row>
    <row r="77" spans="1:15" ht="12.75">
      <c r="A77" s="171"/>
      <c r="B77" s="172"/>
      <c r="C77" s="173" t="s">
        <v>97</v>
      </c>
      <c r="D77" s="174"/>
      <c r="E77" s="175">
        <v>0</v>
      </c>
      <c r="F77" s="176"/>
      <c r="G77" s="177"/>
      <c r="O77" s="164"/>
    </row>
    <row r="78" spans="1:15" ht="12.75">
      <c r="A78" s="171"/>
      <c r="B78" s="172"/>
      <c r="C78" s="173" t="s">
        <v>145</v>
      </c>
      <c r="D78" s="174"/>
      <c r="E78" s="175">
        <v>14</v>
      </c>
      <c r="F78" s="176"/>
      <c r="G78" s="177"/>
      <c r="O78" s="164"/>
    </row>
    <row r="79" spans="1:15" ht="12.75">
      <c r="A79" s="171"/>
      <c r="B79" s="172"/>
      <c r="C79" s="173" t="s">
        <v>146</v>
      </c>
      <c r="D79" s="174"/>
      <c r="E79" s="175">
        <v>0</v>
      </c>
      <c r="F79" s="176"/>
      <c r="G79" s="177"/>
      <c r="O79" s="164"/>
    </row>
    <row r="80" spans="1:15" ht="12.75">
      <c r="A80" s="171"/>
      <c r="B80" s="172"/>
      <c r="C80" s="173" t="s">
        <v>147</v>
      </c>
      <c r="D80" s="174"/>
      <c r="E80" s="175">
        <v>27.5</v>
      </c>
      <c r="F80" s="176"/>
      <c r="G80" s="177"/>
      <c r="O80" s="164"/>
    </row>
    <row r="81" spans="1:15" ht="12.75">
      <c r="A81" s="171"/>
      <c r="B81" s="172"/>
      <c r="C81" s="173" t="s">
        <v>102</v>
      </c>
      <c r="D81" s="174"/>
      <c r="E81" s="175">
        <v>0</v>
      </c>
      <c r="F81" s="176"/>
      <c r="G81" s="177"/>
      <c r="O81" s="164"/>
    </row>
    <row r="82" spans="1:15" ht="12.75">
      <c r="A82" s="171"/>
      <c r="B82" s="172"/>
      <c r="C82" s="173" t="s">
        <v>148</v>
      </c>
      <c r="D82" s="174"/>
      <c r="E82" s="175">
        <v>17</v>
      </c>
      <c r="F82" s="176"/>
      <c r="G82" s="177"/>
      <c r="O82" s="164"/>
    </row>
    <row r="83" spans="1:15" ht="12.75">
      <c r="A83" s="171"/>
      <c r="B83" s="172"/>
      <c r="C83" s="173" t="s">
        <v>104</v>
      </c>
      <c r="D83" s="174"/>
      <c r="E83" s="175">
        <v>0</v>
      </c>
      <c r="F83" s="176"/>
      <c r="G83" s="177"/>
      <c r="O83" s="164"/>
    </row>
    <row r="84" spans="1:15" ht="12.75">
      <c r="A84" s="171"/>
      <c r="B84" s="172"/>
      <c r="C84" s="173" t="s">
        <v>149</v>
      </c>
      <c r="D84" s="174"/>
      <c r="E84" s="175">
        <v>13.4</v>
      </c>
      <c r="F84" s="176"/>
      <c r="G84" s="177"/>
      <c r="O84" s="164"/>
    </row>
    <row r="85" spans="1:15" ht="12.75">
      <c r="A85" s="171"/>
      <c r="B85" s="172"/>
      <c r="C85" s="173" t="s">
        <v>106</v>
      </c>
      <c r="D85" s="174"/>
      <c r="E85" s="175">
        <v>0</v>
      </c>
      <c r="F85" s="176"/>
      <c r="G85" s="177"/>
      <c r="O85" s="164"/>
    </row>
    <row r="86" spans="1:15" ht="12.75">
      <c r="A86" s="171"/>
      <c r="B86" s="172"/>
      <c r="C86" s="173" t="s">
        <v>150</v>
      </c>
      <c r="D86" s="174"/>
      <c r="E86" s="175">
        <v>20.9</v>
      </c>
      <c r="F86" s="176"/>
      <c r="G86" s="177"/>
      <c r="O86" s="164"/>
    </row>
    <row r="87" spans="1:15" ht="12.75">
      <c r="A87" s="171"/>
      <c r="B87" s="172"/>
      <c r="C87" s="173" t="s">
        <v>108</v>
      </c>
      <c r="D87" s="174"/>
      <c r="E87" s="175">
        <v>0</v>
      </c>
      <c r="F87" s="176"/>
      <c r="G87" s="177"/>
      <c r="O87" s="164"/>
    </row>
    <row r="88" spans="1:15" ht="12.75">
      <c r="A88" s="171"/>
      <c r="B88" s="172"/>
      <c r="C88" s="173" t="s">
        <v>151</v>
      </c>
      <c r="D88" s="174"/>
      <c r="E88" s="175">
        <v>9.6</v>
      </c>
      <c r="F88" s="176"/>
      <c r="G88" s="177"/>
      <c r="O88" s="164"/>
    </row>
    <row r="89" spans="1:15" ht="12.75">
      <c r="A89" s="171"/>
      <c r="B89" s="172"/>
      <c r="C89" s="173" t="s">
        <v>152</v>
      </c>
      <c r="D89" s="174"/>
      <c r="E89" s="175">
        <v>0</v>
      </c>
      <c r="F89" s="176"/>
      <c r="G89" s="177"/>
      <c r="O89" s="164"/>
    </row>
    <row r="90" spans="1:15" ht="12.75">
      <c r="A90" s="171"/>
      <c r="B90" s="172"/>
      <c r="C90" s="173" t="s">
        <v>153</v>
      </c>
      <c r="D90" s="174"/>
      <c r="E90" s="175">
        <v>7.9</v>
      </c>
      <c r="F90" s="176"/>
      <c r="G90" s="177"/>
      <c r="O90" s="164"/>
    </row>
    <row r="91" spans="1:15" ht="12.75">
      <c r="A91" s="171"/>
      <c r="B91" s="172"/>
      <c r="C91" s="173" t="s">
        <v>114</v>
      </c>
      <c r="D91" s="174"/>
      <c r="E91" s="175">
        <v>0</v>
      </c>
      <c r="F91" s="176"/>
      <c r="G91" s="177"/>
      <c r="O91" s="164"/>
    </row>
    <row r="92" spans="1:15" ht="12.75">
      <c r="A92" s="171"/>
      <c r="B92" s="172"/>
      <c r="C92" s="173" t="s">
        <v>154</v>
      </c>
      <c r="D92" s="174"/>
      <c r="E92" s="175">
        <v>6.9</v>
      </c>
      <c r="F92" s="176"/>
      <c r="G92" s="177"/>
      <c r="O92" s="164"/>
    </row>
    <row r="93" spans="1:15" ht="12.75">
      <c r="A93" s="171"/>
      <c r="B93" s="172"/>
      <c r="C93" s="173" t="s">
        <v>116</v>
      </c>
      <c r="D93" s="174"/>
      <c r="E93" s="175">
        <v>0</v>
      </c>
      <c r="F93" s="176"/>
      <c r="G93" s="177"/>
      <c r="O93" s="164"/>
    </row>
    <row r="94" spans="1:15" ht="12.75">
      <c r="A94" s="171"/>
      <c r="B94" s="172"/>
      <c r="C94" s="173" t="s">
        <v>155</v>
      </c>
      <c r="D94" s="174"/>
      <c r="E94" s="175">
        <v>7.2</v>
      </c>
      <c r="F94" s="176"/>
      <c r="G94" s="177"/>
      <c r="O94" s="164"/>
    </row>
    <row r="95" spans="1:15" ht="12.75">
      <c r="A95" s="171"/>
      <c r="B95" s="172"/>
      <c r="C95" s="173" t="s">
        <v>118</v>
      </c>
      <c r="D95" s="174"/>
      <c r="E95" s="175">
        <v>0</v>
      </c>
      <c r="F95" s="176"/>
      <c r="G95" s="177"/>
      <c r="O95" s="164"/>
    </row>
    <row r="96" spans="1:15" ht="12.75">
      <c r="A96" s="171"/>
      <c r="B96" s="172"/>
      <c r="C96" s="173" t="s">
        <v>156</v>
      </c>
      <c r="D96" s="174"/>
      <c r="E96" s="175">
        <v>26.4</v>
      </c>
      <c r="F96" s="176"/>
      <c r="G96" s="177"/>
      <c r="O96" s="164"/>
    </row>
    <row r="97" spans="1:15" ht="12.75">
      <c r="A97" s="171"/>
      <c r="B97" s="172"/>
      <c r="C97" s="173" t="s">
        <v>120</v>
      </c>
      <c r="D97" s="174"/>
      <c r="E97" s="175">
        <v>0</v>
      </c>
      <c r="F97" s="176"/>
      <c r="G97" s="177"/>
      <c r="O97" s="164"/>
    </row>
    <row r="98" spans="1:15" ht="12.75">
      <c r="A98" s="171"/>
      <c r="B98" s="172"/>
      <c r="C98" s="173" t="s">
        <v>157</v>
      </c>
      <c r="D98" s="174"/>
      <c r="E98" s="175">
        <v>31.8</v>
      </c>
      <c r="F98" s="176"/>
      <c r="G98" s="177"/>
      <c r="O98" s="164"/>
    </row>
    <row r="99" spans="1:15" ht="12.75">
      <c r="A99" s="171"/>
      <c r="B99" s="172"/>
      <c r="C99" s="173" t="s">
        <v>122</v>
      </c>
      <c r="D99" s="174"/>
      <c r="E99" s="175">
        <v>0</v>
      </c>
      <c r="F99" s="176"/>
      <c r="G99" s="177"/>
      <c r="O99" s="164"/>
    </row>
    <row r="100" spans="1:15" ht="12.75">
      <c r="A100" s="171"/>
      <c r="B100" s="172"/>
      <c r="C100" s="173">
        <v>10</v>
      </c>
      <c r="D100" s="174"/>
      <c r="E100" s="175">
        <v>10</v>
      </c>
      <c r="F100" s="176"/>
      <c r="G100" s="177"/>
      <c r="O100" s="164"/>
    </row>
    <row r="101" spans="1:15" ht="12.75">
      <c r="A101" s="171"/>
      <c r="B101" s="172"/>
      <c r="C101" s="173" t="s">
        <v>158</v>
      </c>
      <c r="D101" s="174"/>
      <c r="E101" s="175">
        <v>1.2</v>
      </c>
      <c r="F101" s="176"/>
      <c r="G101" s="177"/>
      <c r="O101" s="164"/>
    </row>
    <row r="102" spans="1:15" ht="12.75">
      <c r="A102" s="171"/>
      <c r="B102" s="172"/>
      <c r="C102" s="173" t="s">
        <v>125</v>
      </c>
      <c r="D102" s="174"/>
      <c r="E102" s="175">
        <v>0</v>
      </c>
      <c r="F102" s="176"/>
      <c r="G102" s="177"/>
      <c r="O102" s="164"/>
    </row>
    <row r="103" spans="1:15" ht="12.75">
      <c r="A103" s="171"/>
      <c r="B103" s="172"/>
      <c r="C103" s="173" t="s">
        <v>159</v>
      </c>
      <c r="D103" s="174"/>
      <c r="E103" s="175">
        <v>21.5</v>
      </c>
      <c r="F103" s="176"/>
      <c r="G103" s="177"/>
      <c r="O103" s="164"/>
    </row>
    <row r="104" spans="1:15" ht="12.75">
      <c r="A104" s="171"/>
      <c r="B104" s="172"/>
      <c r="C104" s="173" t="s">
        <v>160</v>
      </c>
      <c r="D104" s="174"/>
      <c r="E104" s="175">
        <v>10.1</v>
      </c>
      <c r="F104" s="176"/>
      <c r="G104" s="177"/>
      <c r="O104" s="164"/>
    </row>
    <row r="105" spans="1:104" ht="12.75">
      <c r="A105" s="165">
        <v>7</v>
      </c>
      <c r="B105" s="166" t="s">
        <v>161</v>
      </c>
      <c r="C105" s="167" t="s">
        <v>162</v>
      </c>
      <c r="D105" s="168" t="s">
        <v>163</v>
      </c>
      <c r="E105" s="169">
        <v>259.6125</v>
      </c>
      <c r="F105" s="169">
        <v>0</v>
      </c>
      <c r="G105" s="170">
        <f>E105*F105</f>
        <v>0</v>
      </c>
      <c r="O105" s="164">
        <v>2</v>
      </c>
      <c r="AA105" s="138">
        <v>1</v>
      </c>
      <c r="AB105" s="138">
        <v>1</v>
      </c>
      <c r="AC105" s="138">
        <v>1</v>
      </c>
      <c r="AZ105" s="138">
        <v>1</v>
      </c>
      <c r="BA105" s="138">
        <f>IF(AZ105=1,G105,0)</f>
        <v>0</v>
      </c>
      <c r="BB105" s="138">
        <f>IF(AZ105=2,G105,0)</f>
        <v>0</v>
      </c>
      <c r="BC105" s="138">
        <f>IF(AZ105=3,G105,0)</f>
        <v>0</v>
      </c>
      <c r="BD105" s="138">
        <f>IF(AZ105=4,G105,0)</f>
        <v>0</v>
      </c>
      <c r="BE105" s="138">
        <f>IF(AZ105=5,G105,0)</f>
        <v>0</v>
      </c>
      <c r="CZ105" s="138">
        <v>0</v>
      </c>
    </row>
    <row r="106" spans="1:15" ht="12.75">
      <c r="A106" s="171"/>
      <c r="B106" s="172"/>
      <c r="C106" s="173" t="s">
        <v>86</v>
      </c>
      <c r="D106" s="174"/>
      <c r="E106" s="175">
        <v>0</v>
      </c>
      <c r="F106" s="176"/>
      <c r="G106" s="177"/>
      <c r="O106" s="164"/>
    </row>
    <row r="107" spans="1:15" ht="12.75">
      <c r="A107" s="171"/>
      <c r="B107" s="172"/>
      <c r="C107" s="173" t="s">
        <v>164</v>
      </c>
      <c r="D107" s="174"/>
      <c r="E107" s="175">
        <v>6.72</v>
      </c>
      <c r="F107" s="176"/>
      <c r="G107" s="177"/>
      <c r="O107" s="164"/>
    </row>
    <row r="108" spans="1:15" ht="12.75">
      <c r="A108" s="171"/>
      <c r="B108" s="172"/>
      <c r="C108" s="173" t="s">
        <v>88</v>
      </c>
      <c r="D108" s="174"/>
      <c r="E108" s="175">
        <v>0</v>
      </c>
      <c r="F108" s="176"/>
      <c r="G108" s="177"/>
      <c r="O108" s="164"/>
    </row>
    <row r="109" spans="1:15" ht="12.75">
      <c r="A109" s="171"/>
      <c r="B109" s="172"/>
      <c r="C109" s="173" t="s">
        <v>165</v>
      </c>
      <c r="D109" s="174"/>
      <c r="E109" s="175">
        <v>23.865</v>
      </c>
      <c r="F109" s="176"/>
      <c r="G109" s="177"/>
      <c r="O109" s="164"/>
    </row>
    <row r="110" spans="1:15" ht="12.75">
      <c r="A110" s="171"/>
      <c r="B110" s="172"/>
      <c r="C110" s="173" t="s">
        <v>90</v>
      </c>
      <c r="D110" s="174"/>
      <c r="E110" s="175">
        <v>0</v>
      </c>
      <c r="F110" s="176"/>
      <c r="G110" s="177"/>
      <c r="O110" s="164"/>
    </row>
    <row r="111" spans="1:15" ht="12.75">
      <c r="A111" s="171"/>
      <c r="B111" s="172"/>
      <c r="C111" s="173" t="s">
        <v>166</v>
      </c>
      <c r="D111" s="174"/>
      <c r="E111" s="175">
        <v>8.262</v>
      </c>
      <c r="F111" s="176"/>
      <c r="G111" s="177"/>
      <c r="O111" s="164"/>
    </row>
    <row r="112" spans="1:15" ht="12.75">
      <c r="A112" s="171"/>
      <c r="B112" s="172"/>
      <c r="C112" s="173" t="s">
        <v>167</v>
      </c>
      <c r="D112" s="174"/>
      <c r="E112" s="175">
        <v>0.72</v>
      </c>
      <c r="F112" s="176"/>
      <c r="G112" s="177"/>
      <c r="O112" s="164"/>
    </row>
    <row r="113" spans="1:15" ht="12.75">
      <c r="A113" s="171"/>
      <c r="B113" s="172"/>
      <c r="C113" s="173" t="s">
        <v>93</v>
      </c>
      <c r="D113" s="174"/>
      <c r="E113" s="175">
        <v>0</v>
      </c>
      <c r="F113" s="176"/>
      <c r="G113" s="177"/>
      <c r="O113" s="164"/>
    </row>
    <row r="114" spans="1:15" ht="12.75">
      <c r="A114" s="171"/>
      <c r="B114" s="172"/>
      <c r="C114" s="173" t="s">
        <v>168</v>
      </c>
      <c r="D114" s="174"/>
      <c r="E114" s="175">
        <v>1.89</v>
      </c>
      <c r="F114" s="176"/>
      <c r="G114" s="177"/>
      <c r="O114" s="164"/>
    </row>
    <row r="115" spans="1:15" ht="12.75">
      <c r="A115" s="171"/>
      <c r="B115" s="172"/>
      <c r="C115" s="173" t="s">
        <v>95</v>
      </c>
      <c r="D115" s="174"/>
      <c r="E115" s="175">
        <v>0</v>
      </c>
      <c r="F115" s="176"/>
      <c r="G115" s="177"/>
      <c r="O115" s="164"/>
    </row>
    <row r="116" spans="1:15" ht="12.75">
      <c r="A116" s="171"/>
      <c r="B116" s="172"/>
      <c r="C116" s="173" t="s">
        <v>169</v>
      </c>
      <c r="D116" s="174"/>
      <c r="E116" s="175">
        <v>11.0295</v>
      </c>
      <c r="F116" s="176"/>
      <c r="G116" s="177"/>
      <c r="O116" s="164"/>
    </row>
    <row r="117" spans="1:15" ht="12.75">
      <c r="A117" s="171"/>
      <c r="B117" s="172"/>
      <c r="C117" s="173" t="s">
        <v>129</v>
      </c>
      <c r="D117" s="174"/>
      <c r="E117" s="175">
        <v>0</v>
      </c>
      <c r="F117" s="176"/>
      <c r="G117" s="177"/>
      <c r="O117" s="164"/>
    </row>
    <row r="118" spans="1:15" ht="12.75">
      <c r="A118" s="171"/>
      <c r="B118" s="172"/>
      <c r="C118" s="173" t="s">
        <v>170</v>
      </c>
      <c r="D118" s="174"/>
      <c r="E118" s="175">
        <v>1.89</v>
      </c>
      <c r="F118" s="176"/>
      <c r="G118" s="177"/>
      <c r="O118" s="164"/>
    </row>
    <row r="119" spans="1:15" ht="12.75">
      <c r="A119" s="171"/>
      <c r="B119" s="172"/>
      <c r="C119" s="173" t="s">
        <v>97</v>
      </c>
      <c r="D119" s="174"/>
      <c r="E119" s="175">
        <v>0</v>
      </c>
      <c r="F119" s="176"/>
      <c r="G119" s="177"/>
      <c r="O119" s="164"/>
    </row>
    <row r="120" spans="1:15" ht="12.75">
      <c r="A120" s="171"/>
      <c r="B120" s="172"/>
      <c r="C120" s="173" t="s">
        <v>171</v>
      </c>
      <c r="D120" s="174"/>
      <c r="E120" s="175">
        <v>9.342</v>
      </c>
      <c r="F120" s="176"/>
      <c r="G120" s="177"/>
      <c r="O120" s="164"/>
    </row>
    <row r="121" spans="1:15" ht="12.75">
      <c r="A121" s="171"/>
      <c r="B121" s="172"/>
      <c r="C121" s="173" t="s">
        <v>146</v>
      </c>
      <c r="D121" s="174"/>
      <c r="E121" s="175">
        <v>0</v>
      </c>
      <c r="F121" s="176"/>
      <c r="G121" s="177"/>
      <c r="O121" s="164"/>
    </row>
    <row r="122" spans="1:15" ht="12.75">
      <c r="A122" s="171"/>
      <c r="B122" s="172"/>
      <c r="C122" s="173" t="s">
        <v>172</v>
      </c>
      <c r="D122" s="174"/>
      <c r="E122" s="175">
        <v>19.0125</v>
      </c>
      <c r="F122" s="176"/>
      <c r="G122" s="177"/>
      <c r="O122" s="164"/>
    </row>
    <row r="123" spans="1:15" ht="12.75">
      <c r="A123" s="171"/>
      <c r="B123" s="172"/>
      <c r="C123" s="173" t="s">
        <v>102</v>
      </c>
      <c r="D123" s="174"/>
      <c r="E123" s="175">
        <v>0</v>
      </c>
      <c r="F123" s="176"/>
      <c r="G123" s="177"/>
      <c r="O123" s="164"/>
    </row>
    <row r="124" spans="1:15" ht="12.75">
      <c r="A124" s="171"/>
      <c r="B124" s="172"/>
      <c r="C124" s="173" t="s">
        <v>173</v>
      </c>
      <c r="D124" s="174"/>
      <c r="E124" s="175">
        <v>12.789</v>
      </c>
      <c r="F124" s="176"/>
      <c r="G124" s="177"/>
      <c r="O124" s="164"/>
    </row>
    <row r="125" spans="1:15" ht="12.75">
      <c r="A125" s="171"/>
      <c r="B125" s="172"/>
      <c r="C125" s="173" t="s">
        <v>104</v>
      </c>
      <c r="D125" s="174"/>
      <c r="E125" s="175">
        <v>0</v>
      </c>
      <c r="F125" s="176"/>
      <c r="G125" s="177"/>
      <c r="O125" s="164"/>
    </row>
    <row r="126" spans="1:15" ht="12.75">
      <c r="A126" s="171"/>
      <c r="B126" s="172"/>
      <c r="C126" s="173" t="s">
        <v>174</v>
      </c>
      <c r="D126" s="174"/>
      <c r="E126" s="175">
        <v>7.128</v>
      </c>
      <c r="F126" s="176"/>
      <c r="G126" s="177"/>
      <c r="O126" s="164"/>
    </row>
    <row r="127" spans="1:15" ht="12.75">
      <c r="A127" s="171"/>
      <c r="B127" s="172"/>
      <c r="C127" s="173" t="s">
        <v>106</v>
      </c>
      <c r="D127" s="174"/>
      <c r="E127" s="175">
        <v>0</v>
      </c>
      <c r="F127" s="176"/>
      <c r="G127" s="177"/>
      <c r="O127" s="164"/>
    </row>
    <row r="128" spans="1:15" ht="12.75">
      <c r="A128" s="171"/>
      <c r="B128" s="172"/>
      <c r="C128" s="173" t="s">
        <v>175</v>
      </c>
      <c r="D128" s="174"/>
      <c r="E128" s="175">
        <v>14.988</v>
      </c>
      <c r="F128" s="176"/>
      <c r="G128" s="177"/>
      <c r="O128" s="164"/>
    </row>
    <row r="129" spans="1:15" ht="12.75">
      <c r="A129" s="171"/>
      <c r="B129" s="172"/>
      <c r="C129" s="173" t="s">
        <v>108</v>
      </c>
      <c r="D129" s="174"/>
      <c r="E129" s="175">
        <v>0</v>
      </c>
      <c r="F129" s="176"/>
      <c r="G129" s="177"/>
      <c r="O129" s="164"/>
    </row>
    <row r="130" spans="1:15" ht="12.75">
      <c r="A130" s="171"/>
      <c r="B130" s="172"/>
      <c r="C130" s="173" t="s">
        <v>176</v>
      </c>
      <c r="D130" s="174"/>
      <c r="E130" s="175">
        <v>8.3025</v>
      </c>
      <c r="F130" s="176"/>
      <c r="G130" s="177"/>
      <c r="O130" s="164"/>
    </row>
    <row r="131" spans="1:15" ht="12.75">
      <c r="A131" s="171"/>
      <c r="B131" s="172"/>
      <c r="C131" s="173" t="s">
        <v>110</v>
      </c>
      <c r="D131" s="174"/>
      <c r="E131" s="175">
        <v>0</v>
      </c>
      <c r="F131" s="176"/>
      <c r="G131" s="177"/>
      <c r="O131" s="164"/>
    </row>
    <row r="132" spans="1:15" ht="12.75">
      <c r="A132" s="171"/>
      <c r="B132" s="172"/>
      <c r="C132" s="173" t="s">
        <v>177</v>
      </c>
      <c r="D132" s="174"/>
      <c r="E132" s="175">
        <v>7.467</v>
      </c>
      <c r="F132" s="176"/>
      <c r="G132" s="177"/>
      <c r="O132" s="164"/>
    </row>
    <row r="133" spans="1:15" ht="12.75">
      <c r="A133" s="171"/>
      <c r="B133" s="172"/>
      <c r="C133" s="173" t="s">
        <v>152</v>
      </c>
      <c r="D133" s="174"/>
      <c r="E133" s="175">
        <v>0</v>
      </c>
      <c r="F133" s="176"/>
      <c r="G133" s="177"/>
      <c r="O133" s="164"/>
    </row>
    <row r="134" spans="1:15" ht="12.75">
      <c r="A134" s="171"/>
      <c r="B134" s="172"/>
      <c r="C134" s="173" t="s">
        <v>178</v>
      </c>
      <c r="D134" s="174"/>
      <c r="E134" s="175">
        <v>6.21</v>
      </c>
      <c r="F134" s="176"/>
      <c r="G134" s="177"/>
      <c r="O134" s="164"/>
    </row>
    <row r="135" spans="1:15" ht="12.75">
      <c r="A135" s="171"/>
      <c r="B135" s="172"/>
      <c r="C135" s="173" t="s">
        <v>114</v>
      </c>
      <c r="D135" s="174"/>
      <c r="E135" s="175">
        <v>0</v>
      </c>
      <c r="F135" s="176"/>
      <c r="G135" s="177"/>
      <c r="O135" s="164"/>
    </row>
    <row r="136" spans="1:15" ht="12.75">
      <c r="A136" s="171"/>
      <c r="B136" s="172"/>
      <c r="C136" s="173" t="s">
        <v>179</v>
      </c>
      <c r="D136" s="174"/>
      <c r="E136" s="175">
        <v>6.615</v>
      </c>
      <c r="F136" s="176"/>
      <c r="G136" s="177"/>
      <c r="O136" s="164"/>
    </row>
    <row r="137" spans="1:15" ht="12.75">
      <c r="A137" s="171"/>
      <c r="B137" s="172"/>
      <c r="C137" s="173" t="s">
        <v>116</v>
      </c>
      <c r="D137" s="174"/>
      <c r="E137" s="175">
        <v>0</v>
      </c>
      <c r="F137" s="176"/>
      <c r="G137" s="177"/>
      <c r="O137" s="164"/>
    </row>
    <row r="138" spans="1:15" ht="12.75">
      <c r="A138" s="171"/>
      <c r="B138" s="172"/>
      <c r="C138" s="173" t="s">
        <v>180</v>
      </c>
      <c r="D138" s="174"/>
      <c r="E138" s="175">
        <v>5.94</v>
      </c>
      <c r="F138" s="176"/>
      <c r="G138" s="177"/>
      <c r="O138" s="164"/>
    </row>
    <row r="139" spans="1:15" ht="12.75">
      <c r="A139" s="171"/>
      <c r="B139" s="172"/>
      <c r="C139" s="173" t="s">
        <v>118</v>
      </c>
      <c r="D139" s="174"/>
      <c r="E139" s="175">
        <v>0</v>
      </c>
      <c r="F139" s="176"/>
      <c r="G139" s="177"/>
      <c r="O139" s="164"/>
    </row>
    <row r="140" spans="1:15" ht="12.75">
      <c r="A140" s="171"/>
      <c r="B140" s="172"/>
      <c r="C140" s="173" t="s">
        <v>181</v>
      </c>
      <c r="D140" s="174"/>
      <c r="E140" s="175">
        <v>14.256</v>
      </c>
      <c r="F140" s="176"/>
      <c r="G140" s="177"/>
      <c r="O140" s="164"/>
    </row>
    <row r="141" spans="1:15" ht="12.75">
      <c r="A141" s="171"/>
      <c r="B141" s="172"/>
      <c r="C141" s="173" t="s">
        <v>131</v>
      </c>
      <c r="D141" s="174"/>
      <c r="E141" s="175">
        <v>0</v>
      </c>
      <c r="F141" s="176"/>
      <c r="G141" s="177"/>
      <c r="O141" s="164"/>
    </row>
    <row r="142" spans="1:15" ht="12.75">
      <c r="A142" s="171"/>
      <c r="B142" s="172"/>
      <c r="C142" s="173" t="s">
        <v>182</v>
      </c>
      <c r="D142" s="174"/>
      <c r="E142" s="175">
        <v>1.62</v>
      </c>
      <c r="F142" s="176"/>
      <c r="G142" s="177"/>
      <c r="O142" s="164"/>
    </row>
    <row r="143" spans="1:15" ht="12.75">
      <c r="A143" s="171"/>
      <c r="B143" s="172"/>
      <c r="C143" s="173" t="s">
        <v>120</v>
      </c>
      <c r="D143" s="174"/>
      <c r="E143" s="175">
        <v>0</v>
      </c>
      <c r="F143" s="176"/>
      <c r="G143" s="177"/>
      <c r="O143" s="164"/>
    </row>
    <row r="144" spans="1:15" ht="12.75">
      <c r="A144" s="171"/>
      <c r="B144" s="172"/>
      <c r="C144" s="173" t="s">
        <v>183</v>
      </c>
      <c r="D144" s="174"/>
      <c r="E144" s="175">
        <v>19.278</v>
      </c>
      <c r="F144" s="176"/>
      <c r="G144" s="177"/>
      <c r="O144" s="164"/>
    </row>
    <row r="145" spans="1:15" ht="12.75">
      <c r="A145" s="171"/>
      <c r="B145" s="172"/>
      <c r="C145" s="173" t="s">
        <v>122</v>
      </c>
      <c r="D145" s="174"/>
      <c r="E145" s="175">
        <v>0</v>
      </c>
      <c r="F145" s="176"/>
      <c r="G145" s="177"/>
      <c r="O145" s="164"/>
    </row>
    <row r="146" spans="1:15" ht="12.75">
      <c r="A146" s="171"/>
      <c r="B146" s="172"/>
      <c r="C146" s="173" t="s">
        <v>184</v>
      </c>
      <c r="D146" s="174"/>
      <c r="E146" s="175">
        <v>7.182</v>
      </c>
      <c r="F146" s="176"/>
      <c r="G146" s="177"/>
      <c r="O146" s="164"/>
    </row>
    <row r="147" spans="1:15" ht="12.75">
      <c r="A147" s="171"/>
      <c r="B147" s="172"/>
      <c r="C147" s="173" t="s">
        <v>185</v>
      </c>
      <c r="D147" s="174"/>
      <c r="E147" s="175">
        <v>1.116</v>
      </c>
      <c r="F147" s="176"/>
      <c r="G147" s="177"/>
      <c r="O147" s="164"/>
    </row>
    <row r="148" spans="1:15" ht="12.75">
      <c r="A148" s="171"/>
      <c r="B148" s="172"/>
      <c r="C148" s="173" t="s">
        <v>125</v>
      </c>
      <c r="D148" s="174"/>
      <c r="E148" s="175">
        <v>0</v>
      </c>
      <c r="F148" s="176"/>
      <c r="G148" s="177"/>
      <c r="O148" s="164"/>
    </row>
    <row r="149" spans="1:15" ht="12.75">
      <c r="A149" s="171"/>
      <c r="B149" s="172"/>
      <c r="C149" s="173" t="s">
        <v>186</v>
      </c>
      <c r="D149" s="174"/>
      <c r="E149" s="175">
        <v>63.99</v>
      </c>
      <c r="F149" s="176"/>
      <c r="G149" s="177"/>
      <c r="O149" s="164"/>
    </row>
    <row r="150" spans="1:104" ht="12.75">
      <c r="A150" s="165">
        <v>8</v>
      </c>
      <c r="B150" s="166" t="s">
        <v>187</v>
      </c>
      <c r="C150" s="167" t="s">
        <v>188</v>
      </c>
      <c r="D150" s="168" t="s">
        <v>163</v>
      </c>
      <c r="E150" s="169">
        <v>21.44</v>
      </c>
      <c r="F150" s="169">
        <v>0</v>
      </c>
      <c r="G150" s="170">
        <f>E150*F150</f>
        <v>0</v>
      </c>
      <c r="O150" s="164">
        <v>2</v>
      </c>
      <c r="AA150" s="138">
        <v>1</v>
      </c>
      <c r="AB150" s="138">
        <v>1</v>
      </c>
      <c r="AC150" s="138">
        <v>1</v>
      </c>
      <c r="AZ150" s="138">
        <v>1</v>
      </c>
      <c r="BA150" s="138">
        <f>IF(AZ150=1,G150,0)</f>
        <v>0</v>
      </c>
      <c r="BB150" s="138">
        <f>IF(AZ150=2,G150,0)</f>
        <v>0</v>
      </c>
      <c r="BC150" s="138">
        <f>IF(AZ150=3,G150,0)</f>
        <v>0</v>
      </c>
      <c r="BD150" s="138">
        <f>IF(AZ150=4,G150,0)</f>
        <v>0</v>
      </c>
      <c r="BE150" s="138">
        <f>IF(AZ150=5,G150,0)</f>
        <v>0</v>
      </c>
      <c r="CZ150" s="138">
        <v>2</v>
      </c>
    </row>
    <row r="151" spans="1:15" ht="12.75">
      <c r="A151" s="171"/>
      <c r="B151" s="172"/>
      <c r="C151" s="173" t="s">
        <v>90</v>
      </c>
      <c r="D151" s="174"/>
      <c r="E151" s="175">
        <v>0</v>
      </c>
      <c r="F151" s="176"/>
      <c r="G151" s="177"/>
      <c r="O151" s="164"/>
    </row>
    <row r="152" spans="1:15" ht="12.75">
      <c r="A152" s="171"/>
      <c r="B152" s="172"/>
      <c r="C152" s="173" t="s">
        <v>189</v>
      </c>
      <c r="D152" s="174"/>
      <c r="E152" s="175">
        <v>1.377</v>
      </c>
      <c r="F152" s="176"/>
      <c r="G152" s="177"/>
      <c r="O152" s="164"/>
    </row>
    <row r="153" spans="1:15" ht="12.75">
      <c r="A153" s="171"/>
      <c r="B153" s="172"/>
      <c r="C153" s="173" t="s">
        <v>167</v>
      </c>
      <c r="D153" s="174"/>
      <c r="E153" s="175">
        <v>0.72</v>
      </c>
      <c r="F153" s="176"/>
      <c r="G153" s="177"/>
      <c r="O153" s="164"/>
    </row>
    <row r="154" spans="1:15" ht="12.75">
      <c r="A154" s="171"/>
      <c r="B154" s="172"/>
      <c r="C154" s="173" t="s">
        <v>95</v>
      </c>
      <c r="D154" s="174"/>
      <c r="E154" s="175">
        <v>0</v>
      </c>
      <c r="F154" s="176"/>
      <c r="G154" s="177"/>
      <c r="O154" s="164"/>
    </row>
    <row r="155" spans="1:15" ht="12.75">
      <c r="A155" s="171"/>
      <c r="B155" s="172"/>
      <c r="C155" s="173" t="s">
        <v>190</v>
      </c>
      <c r="D155" s="174"/>
      <c r="E155" s="175">
        <v>2.8215</v>
      </c>
      <c r="F155" s="176"/>
      <c r="G155" s="177"/>
      <c r="O155" s="164"/>
    </row>
    <row r="156" spans="1:15" ht="12.75">
      <c r="A156" s="171"/>
      <c r="B156" s="172"/>
      <c r="C156" s="173" t="s">
        <v>97</v>
      </c>
      <c r="D156" s="174"/>
      <c r="E156" s="175">
        <v>0</v>
      </c>
      <c r="F156" s="176"/>
      <c r="G156" s="177"/>
      <c r="O156" s="164"/>
    </row>
    <row r="157" spans="1:15" ht="12.75">
      <c r="A157" s="171"/>
      <c r="B157" s="172"/>
      <c r="C157" s="173" t="s">
        <v>191</v>
      </c>
      <c r="D157" s="174"/>
      <c r="E157" s="175">
        <v>0.84</v>
      </c>
      <c r="F157" s="176"/>
      <c r="G157" s="177"/>
      <c r="O157" s="164"/>
    </row>
    <row r="158" spans="1:15" ht="12.75">
      <c r="A158" s="171"/>
      <c r="B158" s="172"/>
      <c r="C158" s="173" t="s">
        <v>146</v>
      </c>
      <c r="D158" s="174"/>
      <c r="E158" s="175">
        <v>0</v>
      </c>
      <c r="F158" s="176"/>
      <c r="G158" s="177"/>
      <c r="O158" s="164"/>
    </row>
    <row r="159" spans="1:15" ht="12.75">
      <c r="A159" s="171"/>
      <c r="B159" s="172"/>
      <c r="C159" s="173" t="s">
        <v>192</v>
      </c>
      <c r="D159" s="174"/>
      <c r="E159" s="175">
        <v>2.0625</v>
      </c>
      <c r="F159" s="176"/>
      <c r="G159" s="177"/>
      <c r="O159" s="164"/>
    </row>
    <row r="160" spans="1:15" ht="12.75">
      <c r="A160" s="171"/>
      <c r="B160" s="172"/>
      <c r="C160" s="173" t="s">
        <v>102</v>
      </c>
      <c r="D160" s="174"/>
      <c r="E160" s="175">
        <v>0</v>
      </c>
      <c r="F160" s="176"/>
      <c r="G160" s="177"/>
      <c r="O160" s="164"/>
    </row>
    <row r="161" spans="1:15" ht="12.75">
      <c r="A161" s="171"/>
      <c r="B161" s="172"/>
      <c r="C161" s="173" t="s">
        <v>193</v>
      </c>
      <c r="D161" s="174"/>
      <c r="E161" s="175">
        <v>0.255</v>
      </c>
      <c r="F161" s="176"/>
      <c r="G161" s="177"/>
      <c r="O161" s="164"/>
    </row>
    <row r="162" spans="1:15" ht="12.75">
      <c r="A162" s="171"/>
      <c r="B162" s="172"/>
      <c r="C162" s="173" t="s">
        <v>104</v>
      </c>
      <c r="D162" s="174"/>
      <c r="E162" s="175">
        <v>0</v>
      </c>
      <c r="F162" s="176"/>
      <c r="G162" s="177"/>
      <c r="O162" s="164"/>
    </row>
    <row r="163" spans="1:15" ht="12.75">
      <c r="A163" s="171"/>
      <c r="B163" s="172"/>
      <c r="C163" s="173" t="s">
        <v>194</v>
      </c>
      <c r="D163" s="174"/>
      <c r="E163" s="175">
        <v>1.176</v>
      </c>
      <c r="F163" s="176"/>
      <c r="G163" s="177"/>
      <c r="O163" s="164"/>
    </row>
    <row r="164" spans="1:15" ht="12.75">
      <c r="A164" s="171"/>
      <c r="B164" s="172"/>
      <c r="C164" s="173" t="s">
        <v>106</v>
      </c>
      <c r="D164" s="174"/>
      <c r="E164" s="175">
        <v>0</v>
      </c>
      <c r="F164" s="176"/>
      <c r="G164" s="177"/>
      <c r="O164" s="164"/>
    </row>
    <row r="165" spans="1:15" ht="12.75">
      <c r="A165" s="171"/>
      <c r="B165" s="172"/>
      <c r="C165" s="173" t="s">
        <v>195</v>
      </c>
      <c r="D165" s="174"/>
      <c r="E165" s="175">
        <v>1.836</v>
      </c>
      <c r="F165" s="176"/>
      <c r="G165" s="177"/>
      <c r="O165" s="164"/>
    </row>
    <row r="166" spans="1:15" ht="12.75">
      <c r="A166" s="171"/>
      <c r="B166" s="172"/>
      <c r="C166" s="173" t="s">
        <v>108</v>
      </c>
      <c r="D166" s="174"/>
      <c r="E166" s="175">
        <v>0</v>
      </c>
      <c r="F166" s="176"/>
      <c r="G166" s="177"/>
      <c r="O166" s="164"/>
    </row>
    <row r="167" spans="1:15" ht="12.75">
      <c r="A167" s="171"/>
      <c r="B167" s="172"/>
      <c r="C167" s="173" t="s">
        <v>196</v>
      </c>
      <c r="D167" s="174"/>
      <c r="E167" s="175">
        <v>1.008</v>
      </c>
      <c r="F167" s="176"/>
      <c r="G167" s="177"/>
      <c r="O167" s="164"/>
    </row>
    <row r="168" spans="1:15" ht="12.75">
      <c r="A168" s="171"/>
      <c r="B168" s="172"/>
      <c r="C168" s="173" t="s">
        <v>110</v>
      </c>
      <c r="D168" s="174"/>
      <c r="E168" s="175">
        <v>0</v>
      </c>
      <c r="F168" s="176"/>
      <c r="G168" s="177"/>
      <c r="O168" s="164"/>
    </row>
    <row r="169" spans="1:15" ht="12.75">
      <c r="A169" s="171"/>
      <c r="B169" s="172"/>
      <c r="C169" s="173" t="s">
        <v>197</v>
      </c>
      <c r="D169" s="174"/>
      <c r="E169" s="175">
        <v>0.819</v>
      </c>
      <c r="F169" s="176"/>
      <c r="G169" s="177"/>
      <c r="O169" s="164"/>
    </row>
    <row r="170" spans="1:15" ht="12.75">
      <c r="A170" s="171"/>
      <c r="B170" s="172"/>
      <c r="C170" s="173" t="s">
        <v>152</v>
      </c>
      <c r="D170" s="174"/>
      <c r="E170" s="175">
        <v>0</v>
      </c>
      <c r="F170" s="176"/>
      <c r="G170" s="177"/>
      <c r="O170" s="164"/>
    </row>
    <row r="171" spans="1:15" ht="12.75">
      <c r="A171" s="171"/>
      <c r="B171" s="172"/>
      <c r="C171" s="173" t="s">
        <v>198</v>
      </c>
      <c r="D171" s="174"/>
      <c r="E171" s="175">
        <v>0.474</v>
      </c>
      <c r="F171" s="176"/>
      <c r="G171" s="177"/>
      <c r="O171" s="164"/>
    </row>
    <row r="172" spans="1:15" ht="12.75">
      <c r="A172" s="171"/>
      <c r="B172" s="172"/>
      <c r="C172" s="173" t="s">
        <v>114</v>
      </c>
      <c r="D172" s="174"/>
      <c r="E172" s="175">
        <v>0</v>
      </c>
      <c r="F172" s="176"/>
      <c r="G172" s="177"/>
      <c r="O172" s="164"/>
    </row>
    <row r="173" spans="1:15" ht="12.75">
      <c r="A173" s="171"/>
      <c r="B173" s="172"/>
      <c r="C173" s="173" t="s">
        <v>199</v>
      </c>
      <c r="D173" s="174"/>
      <c r="E173" s="175">
        <v>0.621</v>
      </c>
      <c r="F173" s="176"/>
      <c r="G173" s="177"/>
      <c r="O173" s="164"/>
    </row>
    <row r="174" spans="1:15" ht="12.75">
      <c r="A174" s="171"/>
      <c r="B174" s="172"/>
      <c r="C174" s="173" t="s">
        <v>116</v>
      </c>
      <c r="D174" s="174"/>
      <c r="E174" s="175">
        <v>0</v>
      </c>
      <c r="F174" s="176"/>
      <c r="G174" s="177"/>
      <c r="O174" s="164"/>
    </row>
    <row r="175" spans="1:15" ht="12.75">
      <c r="A175" s="171"/>
      <c r="B175" s="172"/>
      <c r="C175" s="173" t="s">
        <v>200</v>
      </c>
      <c r="D175" s="174"/>
      <c r="E175" s="175">
        <v>0.432</v>
      </c>
      <c r="F175" s="176"/>
      <c r="G175" s="177"/>
      <c r="O175" s="164"/>
    </row>
    <row r="176" spans="1:15" ht="12.75">
      <c r="A176" s="171"/>
      <c r="B176" s="172"/>
      <c r="C176" s="173" t="s">
        <v>118</v>
      </c>
      <c r="D176" s="174"/>
      <c r="E176" s="175">
        <v>0</v>
      </c>
      <c r="F176" s="176"/>
      <c r="G176" s="177"/>
      <c r="O176" s="164"/>
    </row>
    <row r="177" spans="1:15" ht="12.75">
      <c r="A177" s="171"/>
      <c r="B177" s="172"/>
      <c r="C177" s="173" t="s">
        <v>201</v>
      </c>
      <c r="D177" s="174"/>
      <c r="E177" s="175">
        <v>2.376</v>
      </c>
      <c r="F177" s="176"/>
      <c r="G177" s="177"/>
      <c r="O177" s="164"/>
    </row>
    <row r="178" spans="1:15" ht="12.75">
      <c r="A178" s="171"/>
      <c r="B178" s="172"/>
      <c r="C178" s="173" t="s">
        <v>120</v>
      </c>
      <c r="D178" s="174"/>
      <c r="E178" s="175">
        <v>0</v>
      </c>
      <c r="F178" s="176"/>
      <c r="G178" s="177"/>
      <c r="O178" s="164"/>
    </row>
    <row r="179" spans="1:15" ht="12.75">
      <c r="A179" s="171"/>
      <c r="B179" s="172"/>
      <c r="C179" s="173" t="s">
        <v>202</v>
      </c>
      <c r="D179" s="174"/>
      <c r="E179" s="175">
        <v>2.862</v>
      </c>
      <c r="F179" s="176"/>
      <c r="G179" s="177"/>
      <c r="O179" s="164"/>
    </row>
    <row r="180" spans="1:15" ht="12.75">
      <c r="A180" s="171"/>
      <c r="B180" s="172"/>
      <c r="C180" s="173" t="s">
        <v>122</v>
      </c>
      <c r="D180" s="174"/>
      <c r="E180" s="175">
        <v>0</v>
      </c>
      <c r="F180" s="176"/>
      <c r="G180" s="177"/>
      <c r="O180" s="164"/>
    </row>
    <row r="181" spans="1:15" ht="12.75">
      <c r="A181" s="171"/>
      <c r="B181" s="172"/>
      <c r="C181" s="173" t="s">
        <v>203</v>
      </c>
      <c r="D181" s="174"/>
      <c r="E181" s="175">
        <v>0.9</v>
      </c>
      <c r="F181" s="176"/>
      <c r="G181" s="177"/>
      <c r="O181" s="164"/>
    </row>
    <row r="182" spans="1:15" ht="12.75">
      <c r="A182" s="171"/>
      <c r="B182" s="172"/>
      <c r="C182" s="173" t="s">
        <v>125</v>
      </c>
      <c r="D182" s="174"/>
      <c r="E182" s="175">
        <v>0</v>
      </c>
      <c r="F182" s="176"/>
      <c r="G182" s="177"/>
      <c r="O182" s="164"/>
    </row>
    <row r="183" spans="1:15" ht="12.75">
      <c r="A183" s="171"/>
      <c r="B183" s="172"/>
      <c r="C183" s="173" t="s">
        <v>204</v>
      </c>
      <c r="D183" s="174"/>
      <c r="E183" s="175">
        <v>0.86</v>
      </c>
      <c r="F183" s="176"/>
      <c r="G183" s="177"/>
      <c r="O183" s="164"/>
    </row>
    <row r="184" spans="1:104" ht="12.75">
      <c r="A184" s="165">
        <v>9</v>
      </c>
      <c r="B184" s="166" t="s">
        <v>205</v>
      </c>
      <c r="C184" s="167" t="s">
        <v>206</v>
      </c>
      <c r="D184" s="168" t="s">
        <v>85</v>
      </c>
      <c r="E184" s="169">
        <v>124.63</v>
      </c>
      <c r="F184" s="169">
        <v>0</v>
      </c>
      <c r="G184" s="170">
        <f>E184*F184</f>
        <v>0</v>
      </c>
      <c r="O184" s="164">
        <v>2</v>
      </c>
      <c r="AA184" s="138">
        <v>1</v>
      </c>
      <c r="AB184" s="138">
        <v>1</v>
      </c>
      <c r="AC184" s="138">
        <v>1</v>
      </c>
      <c r="AZ184" s="138">
        <v>1</v>
      </c>
      <c r="BA184" s="138">
        <f>IF(AZ184=1,G184,0)</f>
        <v>0</v>
      </c>
      <c r="BB184" s="138">
        <f>IF(AZ184=2,G184,0)</f>
        <v>0</v>
      </c>
      <c r="BC184" s="138">
        <f>IF(AZ184=3,G184,0)</f>
        <v>0</v>
      </c>
      <c r="BD184" s="138">
        <f>IF(AZ184=4,G184,0)</f>
        <v>0</v>
      </c>
      <c r="BE184" s="138">
        <f>IF(AZ184=5,G184,0)</f>
        <v>0</v>
      </c>
      <c r="CZ184" s="138">
        <v>0</v>
      </c>
    </row>
    <row r="185" spans="1:15" ht="12.75">
      <c r="A185" s="171"/>
      <c r="B185" s="172"/>
      <c r="C185" s="173" t="s">
        <v>90</v>
      </c>
      <c r="D185" s="174"/>
      <c r="E185" s="175">
        <v>0</v>
      </c>
      <c r="F185" s="176"/>
      <c r="G185" s="177"/>
      <c r="O185" s="164"/>
    </row>
    <row r="186" spans="1:15" ht="12.75">
      <c r="A186" s="171"/>
      <c r="B186" s="172"/>
      <c r="C186" s="173" t="s">
        <v>207</v>
      </c>
      <c r="D186" s="174"/>
      <c r="E186" s="175">
        <v>2.295</v>
      </c>
      <c r="F186" s="176"/>
      <c r="G186" s="177"/>
      <c r="O186" s="164"/>
    </row>
    <row r="187" spans="1:15" ht="12.75">
      <c r="A187" s="171"/>
      <c r="B187" s="172"/>
      <c r="C187" s="173" t="s">
        <v>208</v>
      </c>
      <c r="D187" s="174"/>
      <c r="E187" s="175">
        <v>1.2</v>
      </c>
      <c r="F187" s="176"/>
      <c r="G187" s="177"/>
      <c r="O187" s="164"/>
    </row>
    <row r="188" spans="1:15" ht="12.75">
      <c r="A188" s="171"/>
      <c r="B188" s="172"/>
      <c r="C188" s="173" t="s">
        <v>95</v>
      </c>
      <c r="D188" s="174"/>
      <c r="E188" s="175">
        <v>0</v>
      </c>
      <c r="F188" s="176"/>
      <c r="G188" s="177"/>
      <c r="O188" s="164"/>
    </row>
    <row r="189" spans="1:15" ht="12.75">
      <c r="A189" s="171"/>
      <c r="B189" s="172"/>
      <c r="C189" s="173" t="s">
        <v>209</v>
      </c>
      <c r="D189" s="174"/>
      <c r="E189" s="175">
        <v>4.7025</v>
      </c>
      <c r="F189" s="176"/>
      <c r="G189" s="177"/>
      <c r="O189" s="164"/>
    </row>
    <row r="190" spans="1:15" ht="12.75">
      <c r="A190" s="171"/>
      <c r="B190" s="172"/>
      <c r="C190" s="173" t="s">
        <v>97</v>
      </c>
      <c r="D190" s="174"/>
      <c r="E190" s="175">
        <v>0</v>
      </c>
      <c r="F190" s="176"/>
      <c r="G190" s="177"/>
      <c r="O190" s="164"/>
    </row>
    <row r="191" spans="1:15" ht="12.75">
      <c r="A191" s="171"/>
      <c r="B191" s="172"/>
      <c r="C191" s="173" t="s">
        <v>210</v>
      </c>
      <c r="D191" s="174"/>
      <c r="E191" s="175">
        <v>7</v>
      </c>
      <c r="F191" s="176"/>
      <c r="G191" s="177"/>
      <c r="O191" s="164"/>
    </row>
    <row r="192" spans="1:15" ht="12.75">
      <c r="A192" s="171"/>
      <c r="B192" s="172"/>
      <c r="C192" s="173" t="s">
        <v>146</v>
      </c>
      <c r="D192" s="174"/>
      <c r="E192" s="175">
        <v>0</v>
      </c>
      <c r="F192" s="176"/>
      <c r="G192" s="177"/>
      <c r="O192" s="164"/>
    </row>
    <row r="193" spans="1:15" ht="12.75">
      <c r="A193" s="171"/>
      <c r="B193" s="172"/>
      <c r="C193" s="173" t="s">
        <v>211</v>
      </c>
      <c r="D193" s="174"/>
      <c r="E193" s="175">
        <v>3.4375</v>
      </c>
      <c r="F193" s="176"/>
      <c r="G193" s="177"/>
      <c r="O193" s="164"/>
    </row>
    <row r="194" spans="1:15" ht="12.75">
      <c r="A194" s="171"/>
      <c r="B194" s="172"/>
      <c r="C194" s="173" t="s">
        <v>102</v>
      </c>
      <c r="D194" s="174"/>
      <c r="E194" s="175">
        <v>0</v>
      </c>
      <c r="F194" s="176"/>
      <c r="G194" s="177"/>
      <c r="O194" s="164"/>
    </row>
    <row r="195" spans="1:15" ht="12.75">
      <c r="A195" s="171"/>
      <c r="B195" s="172"/>
      <c r="C195" s="173" t="s">
        <v>212</v>
      </c>
      <c r="D195" s="174"/>
      <c r="E195" s="175">
        <v>8.5</v>
      </c>
      <c r="F195" s="176"/>
      <c r="G195" s="177"/>
      <c r="O195" s="164"/>
    </row>
    <row r="196" spans="1:15" ht="12.75">
      <c r="A196" s="171"/>
      <c r="B196" s="172"/>
      <c r="C196" s="173" t="s">
        <v>104</v>
      </c>
      <c r="D196" s="174"/>
      <c r="E196" s="175">
        <v>0</v>
      </c>
      <c r="F196" s="176"/>
      <c r="G196" s="177"/>
      <c r="O196" s="164"/>
    </row>
    <row r="197" spans="1:15" ht="12.75">
      <c r="A197" s="171"/>
      <c r="B197" s="172"/>
      <c r="C197" s="173" t="s">
        <v>213</v>
      </c>
      <c r="D197" s="174"/>
      <c r="E197" s="175">
        <v>6.2</v>
      </c>
      <c r="F197" s="176"/>
      <c r="G197" s="177"/>
      <c r="O197" s="164"/>
    </row>
    <row r="198" spans="1:15" ht="12.75">
      <c r="A198" s="171"/>
      <c r="B198" s="172"/>
      <c r="C198" s="173" t="s">
        <v>106</v>
      </c>
      <c r="D198" s="174"/>
      <c r="E198" s="175">
        <v>0</v>
      </c>
      <c r="F198" s="176"/>
      <c r="G198" s="177"/>
      <c r="O198" s="164"/>
    </row>
    <row r="199" spans="1:15" ht="12.75">
      <c r="A199" s="171"/>
      <c r="B199" s="172"/>
      <c r="C199" s="173" t="s">
        <v>214</v>
      </c>
      <c r="D199" s="174"/>
      <c r="E199" s="175">
        <v>0</v>
      </c>
      <c r="F199" s="176"/>
      <c r="G199" s="177"/>
      <c r="O199" s="164"/>
    </row>
    <row r="200" spans="1:15" ht="12.75">
      <c r="A200" s="171"/>
      <c r="B200" s="172"/>
      <c r="C200" s="173" t="s">
        <v>108</v>
      </c>
      <c r="D200" s="174"/>
      <c r="E200" s="175">
        <v>0</v>
      </c>
      <c r="F200" s="176"/>
      <c r="G200" s="177"/>
      <c r="O200" s="164"/>
    </row>
    <row r="201" spans="1:15" ht="12.75">
      <c r="A201" s="171"/>
      <c r="B201" s="172"/>
      <c r="C201" s="173" t="s">
        <v>215</v>
      </c>
      <c r="D201" s="174"/>
      <c r="E201" s="175">
        <v>1.68</v>
      </c>
      <c r="F201" s="176"/>
      <c r="G201" s="177"/>
      <c r="O201" s="164"/>
    </row>
    <row r="202" spans="1:15" ht="12.75">
      <c r="A202" s="171"/>
      <c r="B202" s="172"/>
      <c r="C202" s="173" t="s">
        <v>110</v>
      </c>
      <c r="D202" s="174"/>
      <c r="E202" s="175">
        <v>0</v>
      </c>
      <c r="F202" s="176"/>
      <c r="G202" s="177"/>
      <c r="O202" s="164"/>
    </row>
    <row r="203" spans="1:15" ht="12.75">
      <c r="A203" s="171"/>
      <c r="B203" s="172"/>
      <c r="C203" s="173" t="s">
        <v>216</v>
      </c>
      <c r="D203" s="174"/>
      <c r="E203" s="175">
        <v>1.365</v>
      </c>
      <c r="F203" s="176"/>
      <c r="G203" s="177"/>
      <c r="O203" s="164"/>
    </row>
    <row r="204" spans="1:15" ht="12.75">
      <c r="A204" s="171"/>
      <c r="B204" s="172"/>
      <c r="C204" s="173" t="s">
        <v>152</v>
      </c>
      <c r="D204" s="174"/>
      <c r="E204" s="175">
        <v>0</v>
      </c>
      <c r="F204" s="176"/>
      <c r="G204" s="177"/>
      <c r="O204" s="164"/>
    </row>
    <row r="205" spans="1:15" ht="12.75">
      <c r="A205" s="171"/>
      <c r="B205" s="172"/>
      <c r="C205" s="173" t="s">
        <v>217</v>
      </c>
      <c r="D205" s="174"/>
      <c r="E205" s="175">
        <v>3.95</v>
      </c>
      <c r="F205" s="176"/>
      <c r="G205" s="177"/>
      <c r="O205" s="164"/>
    </row>
    <row r="206" spans="1:15" ht="12.75">
      <c r="A206" s="171"/>
      <c r="B206" s="172"/>
      <c r="C206" s="173" t="s">
        <v>114</v>
      </c>
      <c r="D206" s="174"/>
      <c r="E206" s="175">
        <v>0</v>
      </c>
      <c r="F206" s="176"/>
      <c r="G206" s="177"/>
      <c r="O206" s="164"/>
    </row>
    <row r="207" spans="1:15" ht="12.75">
      <c r="A207" s="171"/>
      <c r="B207" s="172"/>
      <c r="C207" s="173" t="s">
        <v>218</v>
      </c>
      <c r="D207" s="174"/>
      <c r="E207" s="175">
        <v>3.45</v>
      </c>
      <c r="F207" s="176"/>
      <c r="G207" s="177"/>
      <c r="O207" s="164"/>
    </row>
    <row r="208" spans="1:15" ht="12.75">
      <c r="A208" s="171"/>
      <c r="B208" s="172"/>
      <c r="C208" s="173" t="s">
        <v>116</v>
      </c>
      <c r="D208" s="174"/>
      <c r="E208" s="175">
        <v>0</v>
      </c>
      <c r="F208" s="176"/>
      <c r="G208" s="177"/>
      <c r="O208" s="164"/>
    </row>
    <row r="209" spans="1:15" ht="12.75">
      <c r="A209" s="171"/>
      <c r="B209" s="172"/>
      <c r="C209" s="173" t="s">
        <v>219</v>
      </c>
      <c r="D209" s="174"/>
      <c r="E209" s="175">
        <v>36</v>
      </c>
      <c r="F209" s="176"/>
      <c r="G209" s="177"/>
      <c r="O209" s="164"/>
    </row>
    <row r="210" spans="1:15" ht="12.75">
      <c r="A210" s="171"/>
      <c r="B210" s="172"/>
      <c r="C210" s="173" t="s">
        <v>118</v>
      </c>
      <c r="D210" s="174"/>
      <c r="E210" s="175">
        <v>0</v>
      </c>
      <c r="F210" s="176"/>
      <c r="G210" s="177"/>
      <c r="O210" s="164"/>
    </row>
    <row r="211" spans="1:15" ht="12.75">
      <c r="A211" s="171"/>
      <c r="B211" s="172"/>
      <c r="C211" s="173" t="s">
        <v>220</v>
      </c>
      <c r="D211" s="174"/>
      <c r="E211" s="175">
        <v>13.2</v>
      </c>
      <c r="F211" s="176"/>
      <c r="G211" s="177"/>
      <c r="O211" s="164"/>
    </row>
    <row r="212" spans="1:15" ht="12.75">
      <c r="A212" s="171"/>
      <c r="B212" s="172"/>
      <c r="C212" s="173" t="s">
        <v>120</v>
      </c>
      <c r="D212" s="174"/>
      <c r="E212" s="175">
        <v>0</v>
      </c>
      <c r="F212" s="176"/>
      <c r="G212" s="177"/>
      <c r="O212" s="164"/>
    </row>
    <row r="213" spans="1:15" ht="12.75">
      <c r="A213" s="171"/>
      <c r="B213" s="172"/>
      <c r="C213" s="173" t="s">
        <v>221</v>
      </c>
      <c r="D213" s="174"/>
      <c r="E213" s="175">
        <v>15.9</v>
      </c>
      <c r="F213" s="176"/>
      <c r="G213" s="177"/>
      <c r="O213" s="164"/>
    </row>
    <row r="214" spans="1:15" ht="12.75">
      <c r="A214" s="171"/>
      <c r="B214" s="172"/>
      <c r="C214" s="173" t="s">
        <v>122</v>
      </c>
      <c r="D214" s="174"/>
      <c r="E214" s="175">
        <v>0</v>
      </c>
      <c r="F214" s="176"/>
      <c r="G214" s="177"/>
      <c r="O214" s="164"/>
    </row>
    <row r="215" spans="1:15" ht="12.75">
      <c r="A215" s="171"/>
      <c r="B215" s="172"/>
      <c r="C215" s="173" t="s">
        <v>222</v>
      </c>
      <c r="D215" s="174"/>
      <c r="E215" s="175">
        <v>5</v>
      </c>
      <c r="F215" s="176"/>
      <c r="G215" s="177"/>
      <c r="O215" s="164"/>
    </row>
    <row r="216" spans="1:15" ht="12.75">
      <c r="A216" s="171"/>
      <c r="B216" s="172"/>
      <c r="C216" s="173" t="s">
        <v>125</v>
      </c>
      <c r="D216" s="174"/>
      <c r="E216" s="175">
        <v>0</v>
      </c>
      <c r="F216" s="176"/>
      <c r="G216" s="177"/>
      <c r="O216" s="164"/>
    </row>
    <row r="217" spans="1:15" ht="12.75">
      <c r="A217" s="171"/>
      <c r="B217" s="172"/>
      <c r="C217" s="173" t="s">
        <v>223</v>
      </c>
      <c r="D217" s="174"/>
      <c r="E217" s="175">
        <v>10.75</v>
      </c>
      <c r="F217" s="176"/>
      <c r="G217" s="177"/>
      <c r="O217" s="164"/>
    </row>
    <row r="218" spans="1:104" ht="12.75">
      <c r="A218" s="165">
        <v>10</v>
      </c>
      <c r="B218" s="166" t="s">
        <v>224</v>
      </c>
      <c r="C218" s="167" t="s">
        <v>225</v>
      </c>
      <c r="D218" s="168" t="s">
        <v>85</v>
      </c>
      <c r="E218" s="169">
        <v>672.925</v>
      </c>
      <c r="F218" s="169">
        <v>0</v>
      </c>
      <c r="G218" s="170">
        <f>E218*F218</f>
        <v>0</v>
      </c>
      <c r="O218" s="164">
        <v>2</v>
      </c>
      <c r="AA218" s="138">
        <v>1</v>
      </c>
      <c r="AB218" s="138">
        <v>1</v>
      </c>
      <c r="AC218" s="138">
        <v>1</v>
      </c>
      <c r="AZ218" s="138">
        <v>1</v>
      </c>
      <c r="BA218" s="138">
        <f>IF(AZ218=1,G218,0)</f>
        <v>0</v>
      </c>
      <c r="BB218" s="138">
        <f>IF(AZ218=2,G218,0)</f>
        <v>0</v>
      </c>
      <c r="BC218" s="138">
        <f>IF(AZ218=3,G218,0)</f>
        <v>0</v>
      </c>
      <c r="BD218" s="138">
        <f>IF(AZ218=4,G218,0)</f>
        <v>0</v>
      </c>
      <c r="BE218" s="138">
        <f>IF(AZ218=5,G218,0)</f>
        <v>0</v>
      </c>
      <c r="CZ218" s="138">
        <v>0</v>
      </c>
    </row>
    <row r="219" spans="1:15" ht="12.75">
      <c r="A219" s="171"/>
      <c r="B219" s="172"/>
      <c r="C219" s="173" t="s">
        <v>86</v>
      </c>
      <c r="D219" s="174"/>
      <c r="E219" s="175">
        <v>0</v>
      </c>
      <c r="F219" s="176"/>
      <c r="G219" s="177"/>
      <c r="O219" s="164"/>
    </row>
    <row r="220" spans="1:15" ht="12.75">
      <c r="A220" s="171"/>
      <c r="B220" s="172"/>
      <c r="C220" s="173" t="s">
        <v>226</v>
      </c>
      <c r="D220" s="174"/>
      <c r="E220" s="175">
        <v>22.4</v>
      </c>
      <c r="F220" s="176"/>
      <c r="G220" s="177"/>
      <c r="O220" s="164"/>
    </row>
    <row r="221" spans="1:15" ht="12.75">
      <c r="A221" s="171"/>
      <c r="B221" s="172"/>
      <c r="C221" s="173" t="s">
        <v>88</v>
      </c>
      <c r="D221" s="174"/>
      <c r="E221" s="175">
        <v>0</v>
      </c>
      <c r="F221" s="176"/>
      <c r="G221" s="177"/>
      <c r="O221" s="164"/>
    </row>
    <row r="222" spans="1:15" ht="12.75">
      <c r="A222" s="171"/>
      <c r="B222" s="172"/>
      <c r="C222" s="173" t="s">
        <v>227</v>
      </c>
      <c r="D222" s="174"/>
      <c r="E222" s="175">
        <v>79.55</v>
      </c>
      <c r="F222" s="176"/>
      <c r="G222" s="177"/>
      <c r="O222" s="164"/>
    </row>
    <row r="223" spans="1:15" ht="12.75">
      <c r="A223" s="171"/>
      <c r="B223" s="172"/>
      <c r="C223" s="173" t="s">
        <v>90</v>
      </c>
      <c r="D223" s="174"/>
      <c r="E223" s="175">
        <v>0</v>
      </c>
      <c r="F223" s="176"/>
      <c r="G223" s="177"/>
      <c r="O223" s="164"/>
    </row>
    <row r="224" spans="1:15" ht="12.75">
      <c r="A224" s="171"/>
      <c r="B224" s="172"/>
      <c r="C224" s="173" t="s">
        <v>228</v>
      </c>
      <c r="D224" s="174"/>
      <c r="E224" s="175">
        <v>26.01</v>
      </c>
      <c r="F224" s="176"/>
      <c r="G224" s="177"/>
      <c r="O224" s="164"/>
    </row>
    <row r="225" spans="1:15" ht="12.75">
      <c r="A225" s="171"/>
      <c r="B225" s="172"/>
      <c r="C225" s="173" t="s">
        <v>93</v>
      </c>
      <c r="D225" s="174"/>
      <c r="E225" s="175">
        <v>0</v>
      </c>
      <c r="F225" s="176"/>
      <c r="G225" s="177"/>
      <c r="O225" s="164"/>
    </row>
    <row r="226" spans="1:15" ht="12.75">
      <c r="A226" s="171"/>
      <c r="B226" s="172"/>
      <c r="C226" s="173" t="s">
        <v>229</v>
      </c>
      <c r="D226" s="174"/>
      <c r="E226" s="175">
        <v>5.1</v>
      </c>
      <c r="F226" s="176"/>
      <c r="G226" s="177"/>
      <c r="O226" s="164"/>
    </row>
    <row r="227" spans="1:15" ht="12.75">
      <c r="A227" s="171"/>
      <c r="B227" s="172"/>
      <c r="C227" s="173" t="s">
        <v>95</v>
      </c>
      <c r="D227" s="174"/>
      <c r="E227" s="175">
        <v>0</v>
      </c>
      <c r="F227" s="176"/>
      <c r="G227" s="177"/>
      <c r="O227" s="164"/>
    </row>
    <row r="228" spans="1:15" ht="12.75">
      <c r="A228" s="171"/>
      <c r="B228" s="172"/>
      <c r="C228" s="173" t="s">
        <v>230</v>
      </c>
      <c r="D228" s="174"/>
      <c r="E228" s="175">
        <v>29.07</v>
      </c>
      <c r="F228" s="176"/>
      <c r="G228" s="177"/>
      <c r="O228" s="164"/>
    </row>
    <row r="229" spans="1:15" ht="12.75">
      <c r="A229" s="171"/>
      <c r="B229" s="172"/>
      <c r="C229" s="173" t="s">
        <v>129</v>
      </c>
      <c r="D229" s="174"/>
      <c r="E229" s="175">
        <v>0</v>
      </c>
      <c r="F229" s="176"/>
      <c r="G229" s="177"/>
      <c r="O229" s="164"/>
    </row>
    <row r="230" spans="1:15" ht="12.75">
      <c r="A230" s="171"/>
      <c r="B230" s="172"/>
      <c r="C230" s="173" t="s">
        <v>231</v>
      </c>
      <c r="D230" s="174"/>
      <c r="E230" s="175">
        <v>6.12</v>
      </c>
      <c r="F230" s="176"/>
      <c r="G230" s="177"/>
      <c r="O230" s="164"/>
    </row>
    <row r="231" spans="1:15" ht="12.75">
      <c r="A231" s="171"/>
      <c r="B231" s="172"/>
      <c r="C231" s="173" t="s">
        <v>97</v>
      </c>
      <c r="D231" s="174"/>
      <c r="E231" s="175">
        <v>0</v>
      </c>
      <c r="F231" s="176"/>
      <c r="G231" s="177"/>
      <c r="O231" s="164"/>
    </row>
    <row r="232" spans="1:15" ht="12.75">
      <c r="A232" s="171"/>
      <c r="B232" s="172"/>
      <c r="C232" s="173" t="s">
        <v>232</v>
      </c>
      <c r="D232" s="174"/>
      <c r="E232" s="175">
        <v>29.41</v>
      </c>
      <c r="F232" s="176"/>
      <c r="G232" s="177"/>
      <c r="O232" s="164"/>
    </row>
    <row r="233" spans="1:15" ht="12.75">
      <c r="A233" s="171"/>
      <c r="B233" s="172"/>
      <c r="C233" s="173" t="s">
        <v>146</v>
      </c>
      <c r="D233" s="174"/>
      <c r="E233" s="175">
        <v>0</v>
      </c>
      <c r="F233" s="176"/>
      <c r="G233" s="177"/>
      <c r="O233" s="164"/>
    </row>
    <row r="234" spans="1:15" ht="12.75">
      <c r="A234" s="171"/>
      <c r="B234" s="172"/>
      <c r="C234" s="173" t="s">
        <v>233</v>
      </c>
      <c r="D234" s="174"/>
      <c r="E234" s="175">
        <v>55.25</v>
      </c>
      <c r="F234" s="176"/>
      <c r="G234" s="177"/>
      <c r="O234" s="164"/>
    </row>
    <row r="235" spans="1:15" ht="12.75">
      <c r="A235" s="171"/>
      <c r="B235" s="172"/>
      <c r="C235" s="173" t="s">
        <v>102</v>
      </c>
      <c r="D235" s="174"/>
      <c r="E235" s="175">
        <v>0</v>
      </c>
      <c r="F235" s="176"/>
      <c r="G235" s="177"/>
      <c r="O235" s="164"/>
    </row>
    <row r="236" spans="1:15" ht="12.75">
      <c r="A236" s="171"/>
      <c r="B236" s="172"/>
      <c r="C236" s="173" t="s">
        <v>234</v>
      </c>
      <c r="D236" s="174"/>
      <c r="E236" s="175">
        <v>42.63</v>
      </c>
      <c r="F236" s="176"/>
      <c r="G236" s="177"/>
      <c r="O236" s="164"/>
    </row>
    <row r="237" spans="1:15" ht="12.75">
      <c r="A237" s="171"/>
      <c r="B237" s="172"/>
      <c r="C237" s="173" t="s">
        <v>104</v>
      </c>
      <c r="D237" s="174"/>
      <c r="E237" s="175">
        <v>0</v>
      </c>
      <c r="F237" s="176"/>
      <c r="G237" s="177"/>
      <c r="O237" s="164"/>
    </row>
    <row r="238" spans="1:15" ht="12.75">
      <c r="A238" s="171"/>
      <c r="B238" s="172"/>
      <c r="C238" s="173" t="s">
        <v>235</v>
      </c>
      <c r="D238" s="174"/>
      <c r="E238" s="175">
        <v>23.24</v>
      </c>
      <c r="F238" s="176"/>
      <c r="G238" s="177"/>
      <c r="O238" s="164"/>
    </row>
    <row r="239" spans="1:15" ht="12.75">
      <c r="A239" s="171"/>
      <c r="B239" s="172"/>
      <c r="C239" s="173" t="s">
        <v>106</v>
      </c>
      <c r="D239" s="174"/>
      <c r="E239" s="175">
        <v>0</v>
      </c>
      <c r="F239" s="176"/>
      <c r="G239" s="177"/>
      <c r="O239" s="164"/>
    </row>
    <row r="240" spans="1:15" ht="12.75">
      <c r="A240" s="171"/>
      <c r="B240" s="172"/>
      <c r="C240" s="173" t="s">
        <v>236</v>
      </c>
      <c r="D240" s="174"/>
      <c r="E240" s="175">
        <v>45.56</v>
      </c>
      <c r="F240" s="176"/>
      <c r="G240" s="177"/>
      <c r="O240" s="164"/>
    </row>
    <row r="241" spans="1:15" ht="12.75">
      <c r="A241" s="171"/>
      <c r="B241" s="172"/>
      <c r="C241" s="173" t="s">
        <v>108</v>
      </c>
      <c r="D241" s="174"/>
      <c r="E241" s="175">
        <v>0</v>
      </c>
      <c r="F241" s="176"/>
      <c r="G241" s="177"/>
      <c r="O241" s="164"/>
    </row>
    <row r="242" spans="1:15" ht="12.75">
      <c r="A242" s="171"/>
      <c r="B242" s="172"/>
      <c r="C242" s="173" t="s">
        <v>237</v>
      </c>
      <c r="D242" s="174"/>
      <c r="E242" s="175">
        <v>24.975</v>
      </c>
      <c r="F242" s="176"/>
      <c r="G242" s="177"/>
      <c r="O242" s="164"/>
    </row>
    <row r="243" spans="1:15" ht="12.75">
      <c r="A243" s="171"/>
      <c r="B243" s="172"/>
      <c r="C243" s="173" t="s">
        <v>110</v>
      </c>
      <c r="D243" s="174"/>
      <c r="E243" s="175">
        <v>0</v>
      </c>
      <c r="F243" s="176"/>
      <c r="G243" s="177"/>
      <c r="O243" s="164"/>
    </row>
    <row r="244" spans="1:15" ht="12.75">
      <c r="A244" s="171"/>
      <c r="B244" s="172"/>
      <c r="C244" s="173" t="s">
        <v>238</v>
      </c>
      <c r="D244" s="174"/>
      <c r="E244" s="175">
        <v>22.27</v>
      </c>
      <c r="F244" s="176"/>
      <c r="G244" s="177"/>
      <c r="O244" s="164"/>
    </row>
    <row r="245" spans="1:15" ht="12.75">
      <c r="A245" s="171"/>
      <c r="B245" s="172"/>
      <c r="C245" s="173" t="s">
        <v>152</v>
      </c>
      <c r="D245" s="174"/>
      <c r="E245" s="175">
        <v>0</v>
      </c>
      <c r="F245" s="176"/>
      <c r="G245" s="177"/>
      <c r="O245" s="164"/>
    </row>
    <row r="246" spans="1:15" ht="12.75">
      <c r="A246" s="171"/>
      <c r="B246" s="172"/>
      <c r="C246" s="173" t="s">
        <v>239</v>
      </c>
      <c r="D246" s="174"/>
      <c r="E246" s="175">
        <v>19.55</v>
      </c>
      <c r="F246" s="176"/>
      <c r="G246" s="177"/>
      <c r="O246" s="164"/>
    </row>
    <row r="247" spans="1:15" ht="12.75">
      <c r="A247" s="171"/>
      <c r="B247" s="172"/>
      <c r="C247" s="173" t="s">
        <v>114</v>
      </c>
      <c r="D247" s="174"/>
      <c r="E247" s="175">
        <v>0</v>
      </c>
      <c r="F247" s="176"/>
      <c r="G247" s="177"/>
      <c r="O247" s="164"/>
    </row>
    <row r="248" spans="1:15" ht="12.75">
      <c r="A248" s="171"/>
      <c r="B248" s="172"/>
      <c r="C248" s="173" t="s">
        <v>240</v>
      </c>
      <c r="D248" s="174"/>
      <c r="E248" s="175">
        <v>21</v>
      </c>
      <c r="F248" s="176"/>
      <c r="G248" s="177"/>
      <c r="O248" s="164"/>
    </row>
    <row r="249" spans="1:15" ht="12.75">
      <c r="A249" s="171"/>
      <c r="B249" s="172"/>
      <c r="C249" s="173" t="s">
        <v>116</v>
      </c>
      <c r="D249" s="174"/>
      <c r="E249" s="175">
        <v>0</v>
      </c>
      <c r="F249" s="176"/>
      <c r="G249" s="177"/>
      <c r="O249" s="164"/>
    </row>
    <row r="250" spans="1:15" ht="12.75">
      <c r="A250" s="171"/>
      <c r="B250" s="172"/>
      <c r="C250" s="173" t="s">
        <v>241</v>
      </c>
      <c r="D250" s="174"/>
      <c r="E250" s="175">
        <v>19.8</v>
      </c>
      <c r="F250" s="176"/>
      <c r="G250" s="177"/>
      <c r="O250" s="164"/>
    </row>
    <row r="251" spans="1:15" ht="12.75">
      <c r="A251" s="171"/>
      <c r="B251" s="172"/>
      <c r="C251" s="173" t="s">
        <v>118</v>
      </c>
      <c r="D251" s="174"/>
      <c r="E251" s="175">
        <v>0</v>
      </c>
      <c r="F251" s="176"/>
      <c r="G251" s="177"/>
      <c r="O251" s="164"/>
    </row>
    <row r="252" spans="1:15" ht="12.75">
      <c r="A252" s="171"/>
      <c r="B252" s="172"/>
      <c r="C252" s="173" t="s">
        <v>242</v>
      </c>
      <c r="D252" s="174"/>
      <c r="E252" s="175">
        <v>44.88</v>
      </c>
      <c r="F252" s="176"/>
      <c r="G252" s="177"/>
      <c r="O252" s="164"/>
    </row>
    <row r="253" spans="1:15" ht="12.75">
      <c r="A253" s="171"/>
      <c r="B253" s="172"/>
      <c r="C253" s="173" t="s">
        <v>131</v>
      </c>
      <c r="D253" s="174"/>
      <c r="E253" s="175">
        <v>0</v>
      </c>
      <c r="F253" s="176"/>
      <c r="G253" s="177"/>
      <c r="O253" s="164"/>
    </row>
    <row r="254" spans="1:15" ht="12.75">
      <c r="A254" s="171"/>
      <c r="B254" s="172"/>
      <c r="C254" s="173" t="s">
        <v>229</v>
      </c>
      <c r="D254" s="174"/>
      <c r="E254" s="175">
        <v>5.1</v>
      </c>
      <c r="F254" s="176"/>
      <c r="G254" s="177"/>
      <c r="O254" s="164"/>
    </row>
    <row r="255" spans="1:15" ht="12.75">
      <c r="A255" s="171"/>
      <c r="B255" s="172"/>
      <c r="C255" s="173" t="s">
        <v>120</v>
      </c>
      <c r="D255" s="174"/>
      <c r="E255" s="175">
        <v>0</v>
      </c>
      <c r="F255" s="176"/>
      <c r="G255" s="177"/>
      <c r="O255" s="164"/>
    </row>
    <row r="256" spans="1:15" ht="12.75">
      <c r="A256" s="171"/>
      <c r="B256" s="172"/>
      <c r="C256" s="173" t="s">
        <v>243</v>
      </c>
      <c r="D256" s="174"/>
      <c r="E256" s="175">
        <v>60.69</v>
      </c>
      <c r="F256" s="176"/>
      <c r="G256" s="177"/>
      <c r="O256" s="164"/>
    </row>
    <row r="257" spans="1:15" ht="12.75">
      <c r="A257" s="171"/>
      <c r="B257" s="172"/>
      <c r="C257" s="173" t="s">
        <v>122</v>
      </c>
      <c r="D257" s="174"/>
      <c r="E257" s="175">
        <v>0</v>
      </c>
      <c r="F257" s="176"/>
      <c r="G257" s="177"/>
      <c r="O257" s="164"/>
    </row>
    <row r="258" spans="1:15" ht="12.75">
      <c r="A258" s="171"/>
      <c r="B258" s="172"/>
      <c r="C258" s="173" t="s">
        <v>244</v>
      </c>
      <c r="D258" s="174"/>
      <c r="E258" s="175">
        <v>22.61</v>
      </c>
      <c r="F258" s="176"/>
      <c r="G258" s="177"/>
      <c r="O258" s="164"/>
    </row>
    <row r="259" spans="1:15" ht="12.75">
      <c r="A259" s="171"/>
      <c r="B259" s="172"/>
      <c r="C259" s="173" t="s">
        <v>124</v>
      </c>
      <c r="D259" s="174"/>
      <c r="E259" s="175">
        <v>3.72</v>
      </c>
      <c r="F259" s="176"/>
      <c r="G259" s="177"/>
      <c r="O259" s="164"/>
    </row>
    <row r="260" spans="1:15" ht="12.75">
      <c r="A260" s="171"/>
      <c r="B260" s="172"/>
      <c r="C260" s="173" t="s">
        <v>125</v>
      </c>
      <c r="D260" s="174"/>
      <c r="E260" s="175">
        <v>0</v>
      </c>
      <c r="F260" s="176"/>
      <c r="G260" s="177"/>
      <c r="O260" s="164"/>
    </row>
    <row r="261" spans="1:15" ht="12.75">
      <c r="A261" s="171"/>
      <c r="B261" s="172"/>
      <c r="C261" s="173" t="s">
        <v>186</v>
      </c>
      <c r="D261" s="174"/>
      <c r="E261" s="175">
        <v>63.99</v>
      </c>
      <c r="F261" s="176"/>
      <c r="G261" s="177"/>
      <c r="O261" s="164"/>
    </row>
    <row r="262" spans="1:104" ht="12.75">
      <c r="A262" s="165">
        <v>11</v>
      </c>
      <c r="B262" s="166" t="s">
        <v>245</v>
      </c>
      <c r="C262" s="167" t="s">
        <v>246</v>
      </c>
      <c r="D262" s="168" t="s">
        <v>247</v>
      </c>
      <c r="E262" s="169">
        <v>3.7389</v>
      </c>
      <c r="F262" s="169">
        <v>0</v>
      </c>
      <c r="G262" s="170">
        <f>E262*F262</f>
        <v>0</v>
      </c>
      <c r="O262" s="164">
        <v>2</v>
      </c>
      <c r="AA262" s="138">
        <v>3</v>
      </c>
      <c r="AB262" s="138">
        <v>1</v>
      </c>
      <c r="AC262" s="138">
        <v>572410</v>
      </c>
      <c r="AZ262" s="138">
        <v>1</v>
      </c>
      <c r="BA262" s="138">
        <f>IF(AZ262=1,G262,0)</f>
        <v>0</v>
      </c>
      <c r="BB262" s="138">
        <f>IF(AZ262=2,G262,0)</f>
        <v>0</v>
      </c>
      <c r="BC262" s="138">
        <f>IF(AZ262=3,G262,0)</f>
        <v>0</v>
      </c>
      <c r="BD262" s="138">
        <f>IF(AZ262=4,G262,0)</f>
        <v>0</v>
      </c>
      <c r="BE262" s="138">
        <f>IF(AZ262=5,G262,0)</f>
        <v>0</v>
      </c>
      <c r="CZ262" s="138">
        <v>0.001</v>
      </c>
    </row>
    <row r="263" spans="1:15" ht="12.75">
      <c r="A263" s="171"/>
      <c r="B263" s="172"/>
      <c r="C263" s="173" t="s">
        <v>248</v>
      </c>
      <c r="D263" s="174"/>
      <c r="E263" s="175">
        <v>3.7389</v>
      </c>
      <c r="F263" s="176"/>
      <c r="G263" s="177"/>
      <c r="O263" s="164"/>
    </row>
    <row r="264" spans="1:57" ht="12.75">
      <c r="A264" s="178"/>
      <c r="B264" s="179" t="s">
        <v>70</v>
      </c>
      <c r="C264" s="180" t="str">
        <f>CONCATENATE(B11," ",C11)</f>
        <v>1 Zemní práce</v>
      </c>
      <c r="D264" s="178"/>
      <c r="E264" s="181"/>
      <c r="F264" s="181"/>
      <c r="G264" s="182">
        <f>SUM(G11:G263)</f>
        <v>0</v>
      </c>
      <c r="O264" s="164">
        <v>4</v>
      </c>
      <c r="BA264" s="183">
        <f>SUM(BA11:BA263)</f>
        <v>0</v>
      </c>
      <c r="BB264" s="183">
        <f>SUM(BB11:BB263)</f>
        <v>0</v>
      </c>
      <c r="BC264" s="183">
        <f>SUM(BC11:BC263)</f>
        <v>0</v>
      </c>
      <c r="BD264" s="183">
        <f>SUM(BD11:BD263)</f>
        <v>0</v>
      </c>
      <c r="BE264" s="183">
        <f>SUM(BE11:BE263)</f>
        <v>0</v>
      </c>
    </row>
    <row r="265" spans="1:15" ht="12.75">
      <c r="A265" s="157" t="s">
        <v>67</v>
      </c>
      <c r="B265" s="158" t="s">
        <v>249</v>
      </c>
      <c r="C265" s="159" t="s">
        <v>250</v>
      </c>
      <c r="D265" s="160"/>
      <c r="E265" s="161"/>
      <c r="F265" s="161"/>
      <c r="G265" s="162"/>
      <c r="H265" s="163"/>
      <c r="I265" s="163"/>
      <c r="O265" s="164">
        <v>1</v>
      </c>
    </row>
    <row r="266" spans="1:104" ht="12.75">
      <c r="A266" s="165">
        <v>12</v>
      </c>
      <c r="B266" s="166" t="s">
        <v>251</v>
      </c>
      <c r="C266" s="167" t="s">
        <v>252</v>
      </c>
      <c r="D266" s="168" t="s">
        <v>85</v>
      </c>
      <c r="E266" s="169">
        <v>672.925</v>
      </c>
      <c r="F266" s="169">
        <v>0</v>
      </c>
      <c r="G266" s="170">
        <f>E266*F266</f>
        <v>0</v>
      </c>
      <c r="O266" s="164">
        <v>2</v>
      </c>
      <c r="AA266" s="138">
        <v>1</v>
      </c>
      <c r="AB266" s="138">
        <v>1</v>
      </c>
      <c r="AC266" s="138">
        <v>1</v>
      </c>
      <c r="AZ266" s="138">
        <v>1</v>
      </c>
      <c r="BA266" s="138">
        <f>IF(AZ266=1,G266,0)</f>
        <v>0</v>
      </c>
      <c r="BB266" s="138">
        <f>IF(AZ266=2,G266,0)</f>
        <v>0</v>
      </c>
      <c r="BC266" s="138">
        <f>IF(AZ266=3,G266,0)</f>
        <v>0</v>
      </c>
      <c r="BD266" s="138">
        <f>IF(AZ266=4,G266,0)</f>
        <v>0</v>
      </c>
      <c r="BE266" s="138">
        <f>IF(AZ266=5,G266,0)</f>
        <v>0</v>
      </c>
      <c r="CZ266" s="138">
        <v>0.189</v>
      </c>
    </row>
    <row r="267" spans="1:15" ht="12.75">
      <c r="A267" s="171"/>
      <c r="B267" s="172"/>
      <c r="C267" s="173" t="s">
        <v>86</v>
      </c>
      <c r="D267" s="174"/>
      <c r="E267" s="175">
        <v>0</v>
      </c>
      <c r="F267" s="176"/>
      <c r="G267" s="177"/>
      <c r="O267" s="164"/>
    </row>
    <row r="268" spans="1:15" ht="12.75">
      <c r="A268" s="171"/>
      <c r="B268" s="172"/>
      <c r="C268" s="173" t="s">
        <v>226</v>
      </c>
      <c r="D268" s="174"/>
      <c r="E268" s="175">
        <v>22.4</v>
      </c>
      <c r="F268" s="176"/>
      <c r="G268" s="177"/>
      <c r="O268" s="164"/>
    </row>
    <row r="269" spans="1:15" ht="12.75">
      <c r="A269" s="171"/>
      <c r="B269" s="172"/>
      <c r="C269" s="173" t="s">
        <v>88</v>
      </c>
      <c r="D269" s="174"/>
      <c r="E269" s="175">
        <v>0</v>
      </c>
      <c r="F269" s="176"/>
      <c r="G269" s="177"/>
      <c r="O269" s="164"/>
    </row>
    <row r="270" spans="1:15" ht="12.75">
      <c r="A270" s="171"/>
      <c r="B270" s="172"/>
      <c r="C270" s="173" t="s">
        <v>227</v>
      </c>
      <c r="D270" s="174"/>
      <c r="E270" s="175">
        <v>79.55</v>
      </c>
      <c r="F270" s="176"/>
      <c r="G270" s="177"/>
      <c r="O270" s="164"/>
    </row>
    <row r="271" spans="1:15" ht="12.75">
      <c r="A271" s="171"/>
      <c r="B271" s="172"/>
      <c r="C271" s="173" t="s">
        <v>90</v>
      </c>
      <c r="D271" s="174"/>
      <c r="E271" s="175">
        <v>0</v>
      </c>
      <c r="F271" s="176"/>
      <c r="G271" s="177"/>
      <c r="O271" s="164"/>
    </row>
    <row r="272" spans="1:15" ht="12.75">
      <c r="A272" s="171"/>
      <c r="B272" s="172"/>
      <c r="C272" s="173" t="s">
        <v>228</v>
      </c>
      <c r="D272" s="174"/>
      <c r="E272" s="175">
        <v>26.01</v>
      </c>
      <c r="F272" s="176"/>
      <c r="G272" s="177"/>
      <c r="O272" s="164"/>
    </row>
    <row r="273" spans="1:15" ht="12.75">
      <c r="A273" s="171"/>
      <c r="B273" s="172"/>
      <c r="C273" s="173" t="s">
        <v>93</v>
      </c>
      <c r="D273" s="174"/>
      <c r="E273" s="175">
        <v>0</v>
      </c>
      <c r="F273" s="176"/>
      <c r="G273" s="177"/>
      <c r="O273" s="164"/>
    </row>
    <row r="274" spans="1:15" ht="12.75">
      <c r="A274" s="171"/>
      <c r="B274" s="172"/>
      <c r="C274" s="173" t="s">
        <v>229</v>
      </c>
      <c r="D274" s="174"/>
      <c r="E274" s="175">
        <v>5.1</v>
      </c>
      <c r="F274" s="176"/>
      <c r="G274" s="177"/>
      <c r="O274" s="164"/>
    </row>
    <row r="275" spans="1:15" ht="12.75">
      <c r="A275" s="171"/>
      <c r="B275" s="172"/>
      <c r="C275" s="173" t="s">
        <v>95</v>
      </c>
      <c r="D275" s="174"/>
      <c r="E275" s="175">
        <v>0</v>
      </c>
      <c r="F275" s="176"/>
      <c r="G275" s="177"/>
      <c r="O275" s="164"/>
    </row>
    <row r="276" spans="1:15" ht="12.75">
      <c r="A276" s="171"/>
      <c r="B276" s="172"/>
      <c r="C276" s="173" t="s">
        <v>230</v>
      </c>
      <c r="D276" s="174"/>
      <c r="E276" s="175">
        <v>29.07</v>
      </c>
      <c r="F276" s="176"/>
      <c r="G276" s="177"/>
      <c r="O276" s="164"/>
    </row>
    <row r="277" spans="1:15" ht="12.75">
      <c r="A277" s="171"/>
      <c r="B277" s="172"/>
      <c r="C277" s="173" t="s">
        <v>129</v>
      </c>
      <c r="D277" s="174"/>
      <c r="E277" s="175">
        <v>0</v>
      </c>
      <c r="F277" s="176"/>
      <c r="G277" s="177"/>
      <c r="O277" s="164"/>
    </row>
    <row r="278" spans="1:15" ht="12.75">
      <c r="A278" s="171"/>
      <c r="B278" s="172"/>
      <c r="C278" s="173" t="s">
        <v>231</v>
      </c>
      <c r="D278" s="174"/>
      <c r="E278" s="175">
        <v>6.12</v>
      </c>
      <c r="F278" s="176"/>
      <c r="G278" s="177"/>
      <c r="O278" s="164"/>
    </row>
    <row r="279" spans="1:15" ht="12.75">
      <c r="A279" s="171"/>
      <c r="B279" s="172"/>
      <c r="C279" s="173" t="s">
        <v>97</v>
      </c>
      <c r="D279" s="174"/>
      <c r="E279" s="175">
        <v>0</v>
      </c>
      <c r="F279" s="176"/>
      <c r="G279" s="177"/>
      <c r="O279" s="164"/>
    </row>
    <row r="280" spans="1:15" ht="12.75">
      <c r="A280" s="171"/>
      <c r="B280" s="172"/>
      <c r="C280" s="173" t="s">
        <v>232</v>
      </c>
      <c r="D280" s="174"/>
      <c r="E280" s="175">
        <v>29.41</v>
      </c>
      <c r="F280" s="176"/>
      <c r="G280" s="177"/>
      <c r="O280" s="164"/>
    </row>
    <row r="281" spans="1:15" ht="12.75">
      <c r="A281" s="171"/>
      <c r="B281" s="172"/>
      <c r="C281" s="173" t="s">
        <v>146</v>
      </c>
      <c r="D281" s="174"/>
      <c r="E281" s="175">
        <v>0</v>
      </c>
      <c r="F281" s="176"/>
      <c r="G281" s="177"/>
      <c r="O281" s="164"/>
    </row>
    <row r="282" spans="1:15" ht="12.75">
      <c r="A282" s="171"/>
      <c r="B282" s="172"/>
      <c r="C282" s="173" t="s">
        <v>233</v>
      </c>
      <c r="D282" s="174"/>
      <c r="E282" s="175">
        <v>55.25</v>
      </c>
      <c r="F282" s="176"/>
      <c r="G282" s="177"/>
      <c r="O282" s="164"/>
    </row>
    <row r="283" spans="1:15" ht="12.75">
      <c r="A283" s="171"/>
      <c r="B283" s="172"/>
      <c r="C283" s="173" t="s">
        <v>102</v>
      </c>
      <c r="D283" s="174"/>
      <c r="E283" s="175">
        <v>0</v>
      </c>
      <c r="F283" s="176"/>
      <c r="G283" s="177"/>
      <c r="O283" s="164"/>
    </row>
    <row r="284" spans="1:15" ht="12.75">
      <c r="A284" s="171"/>
      <c r="B284" s="172"/>
      <c r="C284" s="173" t="s">
        <v>234</v>
      </c>
      <c r="D284" s="174"/>
      <c r="E284" s="175">
        <v>42.63</v>
      </c>
      <c r="F284" s="176"/>
      <c r="G284" s="177"/>
      <c r="O284" s="164"/>
    </row>
    <row r="285" spans="1:15" ht="12.75">
      <c r="A285" s="171"/>
      <c r="B285" s="172"/>
      <c r="C285" s="173" t="s">
        <v>104</v>
      </c>
      <c r="D285" s="174"/>
      <c r="E285" s="175">
        <v>0</v>
      </c>
      <c r="F285" s="176"/>
      <c r="G285" s="177"/>
      <c r="O285" s="164"/>
    </row>
    <row r="286" spans="1:15" ht="12.75">
      <c r="A286" s="171"/>
      <c r="B286" s="172"/>
      <c r="C286" s="173" t="s">
        <v>235</v>
      </c>
      <c r="D286" s="174"/>
      <c r="E286" s="175">
        <v>23.24</v>
      </c>
      <c r="F286" s="176"/>
      <c r="G286" s="177"/>
      <c r="O286" s="164"/>
    </row>
    <row r="287" spans="1:15" ht="12.75">
      <c r="A287" s="171"/>
      <c r="B287" s="172"/>
      <c r="C287" s="173" t="s">
        <v>106</v>
      </c>
      <c r="D287" s="174"/>
      <c r="E287" s="175">
        <v>0</v>
      </c>
      <c r="F287" s="176"/>
      <c r="G287" s="177"/>
      <c r="O287" s="164"/>
    </row>
    <row r="288" spans="1:15" ht="12.75">
      <c r="A288" s="171"/>
      <c r="B288" s="172"/>
      <c r="C288" s="173" t="s">
        <v>236</v>
      </c>
      <c r="D288" s="174"/>
      <c r="E288" s="175">
        <v>45.56</v>
      </c>
      <c r="F288" s="176"/>
      <c r="G288" s="177"/>
      <c r="O288" s="164"/>
    </row>
    <row r="289" spans="1:15" ht="12.75">
      <c r="A289" s="171"/>
      <c r="B289" s="172"/>
      <c r="C289" s="173" t="s">
        <v>108</v>
      </c>
      <c r="D289" s="174"/>
      <c r="E289" s="175">
        <v>0</v>
      </c>
      <c r="F289" s="176"/>
      <c r="G289" s="177"/>
      <c r="O289" s="164"/>
    </row>
    <row r="290" spans="1:15" ht="12.75">
      <c r="A290" s="171"/>
      <c r="B290" s="172"/>
      <c r="C290" s="173" t="s">
        <v>237</v>
      </c>
      <c r="D290" s="174"/>
      <c r="E290" s="175">
        <v>24.975</v>
      </c>
      <c r="F290" s="176"/>
      <c r="G290" s="177"/>
      <c r="O290" s="164"/>
    </row>
    <row r="291" spans="1:15" ht="12.75">
      <c r="A291" s="171"/>
      <c r="B291" s="172"/>
      <c r="C291" s="173" t="s">
        <v>110</v>
      </c>
      <c r="D291" s="174"/>
      <c r="E291" s="175">
        <v>0</v>
      </c>
      <c r="F291" s="176"/>
      <c r="G291" s="177"/>
      <c r="O291" s="164"/>
    </row>
    <row r="292" spans="1:15" ht="12.75">
      <c r="A292" s="171"/>
      <c r="B292" s="172"/>
      <c r="C292" s="173" t="s">
        <v>238</v>
      </c>
      <c r="D292" s="174"/>
      <c r="E292" s="175">
        <v>22.27</v>
      </c>
      <c r="F292" s="176"/>
      <c r="G292" s="177"/>
      <c r="O292" s="164"/>
    </row>
    <row r="293" spans="1:15" ht="12.75">
      <c r="A293" s="171"/>
      <c r="B293" s="172"/>
      <c r="C293" s="173" t="s">
        <v>152</v>
      </c>
      <c r="D293" s="174"/>
      <c r="E293" s="175">
        <v>0</v>
      </c>
      <c r="F293" s="176"/>
      <c r="G293" s="177"/>
      <c r="O293" s="164"/>
    </row>
    <row r="294" spans="1:15" ht="12.75">
      <c r="A294" s="171"/>
      <c r="B294" s="172"/>
      <c r="C294" s="173" t="s">
        <v>239</v>
      </c>
      <c r="D294" s="174"/>
      <c r="E294" s="175">
        <v>19.55</v>
      </c>
      <c r="F294" s="176"/>
      <c r="G294" s="177"/>
      <c r="O294" s="164"/>
    </row>
    <row r="295" spans="1:15" ht="12.75">
      <c r="A295" s="171"/>
      <c r="B295" s="172"/>
      <c r="C295" s="173" t="s">
        <v>114</v>
      </c>
      <c r="D295" s="174"/>
      <c r="E295" s="175">
        <v>0</v>
      </c>
      <c r="F295" s="176"/>
      <c r="G295" s="177"/>
      <c r="O295" s="164"/>
    </row>
    <row r="296" spans="1:15" ht="12.75">
      <c r="A296" s="171"/>
      <c r="B296" s="172"/>
      <c r="C296" s="173" t="s">
        <v>240</v>
      </c>
      <c r="D296" s="174"/>
      <c r="E296" s="175">
        <v>21</v>
      </c>
      <c r="F296" s="176"/>
      <c r="G296" s="177"/>
      <c r="O296" s="164"/>
    </row>
    <row r="297" spans="1:15" ht="12.75">
      <c r="A297" s="171"/>
      <c r="B297" s="172"/>
      <c r="C297" s="173" t="s">
        <v>116</v>
      </c>
      <c r="D297" s="174"/>
      <c r="E297" s="175">
        <v>0</v>
      </c>
      <c r="F297" s="176"/>
      <c r="G297" s="177"/>
      <c r="O297" s="164"/>
    </row>
    <row r="298" spans="1:15" ht="12.75">
      <c r="A298" s="171"/>
      <c r="B298" s="172"/>
      <c r="C298" s="173" t="s">
        <v>241</v>
      </c>
      <c r="D298" s="174"/>
      <c r="E298" s="175">
        <v>19.8</v>
      </c>
      <c r="F298" s="176"/>
      <c r="G298" s="177"/>
      <c r="O298" s="164"/>
    </row>
    <row r="299" spans="1:15" ht="12.75">
      <c r="A299" s="171"/>
      <c r="B299" s="172"/>
      <c r="C299" s="173" t="s">
        <v>118</v>
      </c>
      <c r="D299" s="174"/>
      <c r="E299" s="175">
        <v>0</v>
      </c>
      <c r="F299" s="176"/>
      <c r="G299" s="177"/>
      <c r="O299" s="164"/>
    </row>
    <row r="300" spans="1:15" ht="12.75">
      <c r="A300" s="171"/>
      <c r="B300" s="172"/>
      <c r="C300" s="173" t="s">
        <v>242</v>
      </c>
      <c r="D300" s="174"/>
      <c r="E300" s="175">
        <v>44.88</v>
      </c>
      <c r="F300" s="176"/>
      <c r="G300" s="177"/>
      <c r="O300" s="164"/>
    </row>
    <row r="301" spans="1:15" ht="12.75">
      <c r="A301" s="171"/>
      <c r="B301" s="172"/>
      <c r="C301" s="173" t="s">
        <v>131</v>
      </c>
      <c r="D301" s="174"/>
      <c r="E301" s="175">
        <v>0</v>
      </c>
      <c r="F301" s="176"/>
      <c r="G301" s="177"/>
      <c r="O301" s="164"/>
    </row>
    <row r="302" spans="1:15" ht="12.75">
      <c r="A302" s="171"/>
      <c r="B302" s="172"/>
      <c r="C302" s="173" t="s">
        <v>229</v>
      </c>
      <c r="D302" s="174"/>
      <c r="E302" s="175">
        <v>5.1</v>
      </c>
      <c r="F302" s="176"/>
      <c r="G302" s="177"/>
      <c r="O302" s="164"/>
    </row>
    <row r="303" spans="1:15" ht="12.75">
      <c r="A303" s="171"/>
      <c r="B303" s="172"/>
      <c r="C303" s="173" t="s">
        <v>120</v>
      </c>
      <c r="D303" s="174"/>
      <c r="E303" s="175">
        <v>0</v>
      </c>
      <c r="F303" s="176"/>
      <c r="G303" s="177"/>
      <c r="O303" s="164"/>
    </row>
    <row r="304" spans="1:15" ht="12.75">
      <c r="A304" s="171"/>
      <c r="B304" s="172"/>
      <c r="C304" s="173" t="s">
        <v>243</v>
      </c>
      <c r="D304" s="174"/>
      <c r="E304" s="175">
        <v>60.69</v>
      </c>
      <c r="F304" s="176"/>
      <c r="G304" s="177"/>
      <c r="O304" s="164"/>
    </row>
    <row r="305" spans="1:15" ht="12.75">
      <c r="A305" s="171"/>
      <c r="B305" s="172"/>
      <c r="C305" s="173" t="s">
        <v>122</v>
      </c>
      <c r="D305" s="174"/>
      <c r="E305" s="175">
        <v>0</v>
      </c>
      <c r="F305" s="176"/>
      <c r="G305" s="177"/>
      <c r="O305" s="164"/>
    </row>
    <row r="306" spans="1:15" ht="12.75">
      <c r="A306" s="171"/>
      <c r="B306" s="172"/>
      <c r="C306" s="173" t="s">
        <v>244</v>
      </c>
      <c r="D306" s="174"/>
      <c r="E306" s="175">
        <v>22.61</v>
      </c>
      <c r="F306" s="176"/>
      <c r="G306" s="177"/>
      <c r="O306" s="164"/>
    </row>
    <row r="307" spans="1:15" ht="12.75">
      <c r="A307" s="171"/>
      <c r="B307" s="172"/>
      <c r="C307" s="173" t="s">
        <v>124</v>
      </c>
      <c r="D307" s="174"/>
      <c r="E307" s="175">
        <v>3.72</v>
      </c>
      <c r="F307" s="176"/>
      <c r="G307" s="177"/>
      <c r="O307" s="164"/>
    </row>
    <row r="308" spans="1:15" ht="12.75">
      <c r="A308" s="171"/>
      <c r="B308" s="172"/>
      <c r="C308" s="173" t="s">
        <v>125</v>
      </c>
      <c r="D308" s="174"/>
      <c r="E308" s="175">
        <v>0</v>
      </c>
      <c r="F308" s="176"/>
      <c r="G308" s="177"/>
      <c r="O308" s="164"/>
    </row>
    <row r="309" spans="1:15" ht="12.75">
      <c r="A309" s="171"/>
      <c r="B309" s="172"/>
      <c r="C309" s="173" t="s">
        <v>186</v>
      </c>
      <c r="D309" s="174"/>
      <c r="E309" s="175">
        <v>63.99</v>
      </c>
      <c r="F309" s="176"/>
      <c r="G309" s="177"/>
      <c r="O309" s="164"/>
    </row>
    <row r="310" spans="1:104" ht="12.75">
      <c r="A310" s="165">
        <v>13</v>
      </c>
      <c r="B310" s="166" t="s">
        <v>253</v>
      </c>
      <c r="C310" s="167" t="s">
        <v>254</v>
      </c>
      <c r="D310" s="168" t="s">
        <v>255</v>
      </c>
      <c r="E310" s="169">
        <v>8.9363</v>
      </c>
      <c r="F310" s="169">
        <v>0</v>
      </c>
      <c r="G310" s="170">
        <f>E310*F310</f>
        <v>0</v>
      </c>
      <c r="O310" s="164">
        <v>2</v>
      </c>
      <c r="AA310" s="138">
        <v>1</v>
      </c>
      <c r="AB310" s="138">
        <v>1</v>
      </c>
      <c r="AC310" s="138">
        <v>1</v>
      </c>
      <c r="AZ310" s="138">
        <v>1</v>
      </c>
      <c r="BA310" s="138">
        <f>IF(AZ310=1,G310,0)</f>
        <v>0</v>
      </c>
      <c r="BB310" s="138">
        <f>IF(AZ310=2,G310,0)</f>
        <v>0</v>
      </c>
      <c r="BC310" s="138">
        <f>IF(AZ310=3,G310,0)</f>
        <v>0</v>
      </c>
      <c r="BD310" s="138">
        <f>IF(AZ310=4,G310,0)</f>
        <v>0</v>
      </c>
      <c r="BE310" s="138">
        <f>IF(AZ310=5,G310,0)</f>
        <v>0</v>
      </c>
      <c r="CZ310" s="138">
        <v>1.01</v>
      </c>
    </row>
    <row r="311" spans="1:15" ht="12.75">
      <c r="A311" s="171"/>
      <c r="B311" s="172"/>
      <c r="C311" s="173" t="s">
        <v>256</v>
      </c>
      <c r="D311" s="174"/>
      <c r="E311" s="175">
        <v>0</v>
      </c>
      <c r="F311" s="176"/>
      <c r="G311" s="177"/>
      <c r="O311" s="164"/>
    </row>
    <row r="312" spans="1:15" ht="12.75">
      <c r="A312" s="171"/>
      <c r="B312" s="172"/>
      <c r="C312" s="173" t="s">
        <v>257</v>
      </c>
      <c r="D312" s="174"/>
      <c r="E312" s="175">
        <v>0.765</v>
      </c>
      <c r="F312" s="176"/>
      <c r="G312" s="177"/>
      <c r="O312" s="164"/>
    </row>
    <row r="313" spans="1:15" ht="12.75">
      <c r="A313" s="171"/>
      <c r="B313" s="172"/>
      <c r="C313" s="173" t="s">
        <v>129</v>
      </c>
      <c r="D313" s="174"/>
      <c r="E313" s="175">
        <v>0</v>
      </c>
      <c r="F313" s="176"/>
      <c r="G313" s="177"/>
      <c r="O313" s="164"/>
    </row>
    <row r="314" spans="1:15" ht="12.75">
      <c r="A314" s="171"/>
      <c r="B314" s="172"/>
      <c r="C314" s="173" t="s">
        <v>258</v>
      </c>
      <c r="D314" s="174"/>
      <c r="E314" s="175">
        <v>1.1016</v>
      </c>
      <c r="F314" s="176"/>
      <c r="G314" s="177"/>
      <c r="O314" s="164"/>
    </row>
    <row r="315" spans="1:15" ht="12.75">
      <c r="A315" s="171"/>
      <c r="B315" s="172"/>
      <c r="C315" s="173" t="s">
        <v>97</v>
      </c>
      <c r="D315" s="174"/>
      <c r="E315" s="175">
        <v>0</v>
      </c>
      <c r="F315" s="176"/>
      <c r="G315" s="177"/>
      <c r="O315" s="164"/>
    </row>
    <row r="316" spans="1:15" ht="12.75">
      <c r="A316" s="171"/>
      <c r="B316" s="172"/>
      <c r="C316" s="173" t="s">
        <v>259</v>
      </c>
      <c r="D316" s="174"/>
      <c r="E316" s="175">
        <v>0.3366</v>
      </c>
      <c r="F316" s="176"/>
      <c r="G316" s="177"/>
      <c r="O316" s="164"/>
    </row>
    <row r="317" spans="1:15" ht="12.75">
      <c r="A317" s="171"/>
      <c r="B317" s="172"/>
      <c r="C317" s="173" t="s">
        <v>146</v>
      </c>
      <c r="D317" s="174"/>
      <c r="E317" s="175">
        <v>0</v>
      </c>
      <c r="F317" s="176"/>
      <c r="G317" s="177"/>
      <c r="O317" s="164"/>
    </row>
    <row r="318" spans="1:15" ht="12.75">
      <c r="A318" s="171"/>
      <c r="B318" s="172"/>
      <c r="C318" s="173" t="s">
        <v>260</v>
      </c>
      <c r="D318" s="174"/>
      <c r="E318" s="175">
        <v>0.8925</v>
      </c>
      <c r="F318" s="176"/>
      <c r="G318" s="177"/>
      <c r="O318" s="164"/>
    </row>
    <row r="319" spans="1:15" ht="12.75">
      <c r="A319" s="171"/>
      <c r="B319" s="172"/>
      <c r="C319" s="173" t="s">
        <v>102</v>
      </c>
      <c r="D319" s="174"/>
      <c r="E319" s="175">
        <v>0</v>
      </c>
      <c r="F319" s="176"/>
      <c r="G319" s="177"/>
      <c r="O319" s="164"/>
    </row>
    <row r="320" spans="1:15" ht="12.75">
      <c r="A320" s="171"/>
      <c r="B320" s="172"/>
      <c r="C320" s="173" t="s">
        <v>261</v>
      </c>
      <c r="D320" s="174"/>
      <c r="E320" s="175">
        <v>0.1683</v>
      </c>
      <c r="F320" s="176"/>
      <c r="G320" s="177"/>
      <c r="O320" s="164"/>
    </row>
    <row r="321" spans="1:15" ht="12.75">
      <c r="A321" s="171"/>
      <c r="B321" s="172"/>
      <c r="C321" s="173" t="s">
        <v>106</v>
      </c>
      <c r="D321" s="174"/>
      <c r="E321" s="175">
        <v>0</v>
      </c>
      <c r="F321" s="176"/>
      <c r="G321" s="177"/>
      <c r="O321" s="164"/>
    </row>
    <row r="322" spans="1:15" ht="12.75">
      <c r="A322" s="171"/>
      <c r="B322" s="172"/>
      <c r="C322" s="173" t="s">
        <v>262</v>
      </c>
      <c r="D322" s="174"/>
      <c r="E322" s="175">
        <v>0.4896</v>
      </c>
      <c r="F322" s="176"/>
      <c r="G322" s="177"/>
      <c r="O322" s="164"/>
    </row>
    <row r="323" spans="1:15" ht="12.75">
      <c r="A323" s="171"/>
      <c r="B323" s="172"/>
      <c r="C323" s="173" t="s">
        <v>108</v>
      </c>
      <c r="D323" s="174"/>
      <c r="E323" s="175">
        <v>0</v>
      </c>
      <c r="F323" s="176"/>
      <c r="G323" s="177"/>
      <c r="O323" s="164"/>
    </row>
    <row r="324" spans="1:15" ht="12.75">
      <c r="A324" s="171"/>
      <c r="B324" s="172"/>
      <c r="C324" s="173" t="s">
        <v>263</v>
      </c>
      <c r="D324" s="174"/>
      <c r="E324" s="175">
        <v>0.5967</v>
      </c>
      <c r="F324" s="176"/>
      <c r="G324" s="177"/>
      <c r="O324" s="164"/>
    </row>
    <row r="325" spans="1:15" ht="12.75">
      <c r="A325" s="171"/>
      <c r="B325" s="172"/>
      <c r="C325" s="173" t="s">
        <v>110</v>
      </c>
      <c r="D325" s="174"/>
      <c r="E325" s="175">
        <v>0</v>
      </c>
      <c r="F325" s="176"/>
      <c r="G325" s="177"/>
      <c r="O325" s="164"/>
    </row>
    <row r="326" spans="1:15" ht="12.75">
      <c r="A326" s="171"/>
      <c r="B326" s="172"/>
      <c r="C326" s="173" t="s">
        <v>264</v>
      </c>
      <c r="D326" s="174"/>
      <c r="E326" s="175">
        <v>0.816</v>
      </c>
      <c r="F326" s="176"/>
      <c r="G326" s="177"/>
      <c r="O326" s="164"/>
    </row>
    <row r="327" spans="1:15" ht="12.75">
      <c r="A327" s="171"/>
      <c r="B327" s="172"/>
      <c r="C327" s="173" t="s">
        <v>152</v>
      </c>
      <c r="D327" s="174"/>
      <c r="E327" s="175">
        <v>0</v>
      </c>
      <c r="F327" s="176"/>
      <c r="G327" s="177"/>
      <c r="O327" s="164"/>
    </row>
    <row r="328" spans="1:15" ht="12.75">
      <c r="A328" s="171"/>
      <c r="B328" s="172"/>
      <c r="C328" s="173" t="s">
        <v>265</v>
      </c>
      <c r="D328" s="174"/>
      <c r="E328" s="175">
        <v>0.3672</v>
      </c>
      <c r="F328" s="176"/>
      <c r="G328" s="177"/>
      <c r="O328" s="164"/>
    </row>
    <row r="329" spans="1:15" ht="12.75">
      <c r="A329" s="171"/>
      <c r="B329" s="172"/>
      <c r="C329" s="173" t="s">
        <v>114</v>
      </c>
      <c r="D329" s="174"/>
      <c r="E329" s="175">
        <v>0</v>
      </c>
      <c r="F329" s="176"/>
      <c r="G329" s="177"/>
      <c r="O329" s="164"/>
    </row>
    <row r="330" spans="1:15" ht="12.75">
      <c r="A330" s="171"/>
      <c r="B330" s="172"/>
      <c r="C330" s="173" t="s">
        <v>266</v>
      </c>
      <c r="D330" s="174"/>
      <c r="E330" s="175">
        <v>0.5508</v>
      </c>
      <c r="F330" s="176"/>
      <c r="G330" s="177"/>
      <c r="O330" s="164"/>
    </row>
    <row r="331" spans="1:15" ht="12.75">
      <c r="A331" s="171"/>
      <c r="B331" s="172"/>
      <c r="C331" s="173" t="s">
        <v>116</v>
      </c>
      <c r="D331" s="174"/>
      <c r="E331" s="175">
        <v>0</v>
      </c>
      <c r="F331" s="176"/>
      <c r="G331" s="177"/>
      <c r="O331" s="164"/>
    </row>
    <row r="332" spans="1:15" ht="12.75">
      <c r="A332" s="171"/>
      <c r="B332" s="172"/>
      <c r="C332" s="173" t="s">
        <v>267</v>
      </c>
      <c r="D332" s="174"/>
      <c r="E332" s="175">
        <v>0.2754</v>
      </c>
      <c r="F332" s="176"/>
      <c r="G332" s="177"/>
      <c r="O332" s="164"/>
    </row>
    <row r="333" spans="1:15" ht="12.75">
      <c r="A333" s="171"/>
      <c r="B333" s="172"/>
      <c r="C333" s="173" t="s">
        <v>131</v>
      </c>
      <c r="D333" s="174"/>
      <c r="E333" s="175">
        <v>0</v>
      </c>
      <c r="F333" s="176"/>
      <c r="G333" s="177"/>
      <c r="O333" s="164"/>
    </row>
    <row r="334" spans="1:15" ht="12.75">
      <c r="A334" s="171"/>
      <c r="B334" s="172"/>
      <c r="C334" s="173" t="s">
        <v>268</v>
      </c>
      <c r="D334" s="174"/>
      <c r="E334" s="175">
        <v>0.306</v>
      </c>
      <c r="F334" s="176"/>
      <c r="G334" s="177"/>
      <c r="O334" s="164"/>
    </row>
    <row r="335" spans="1:15" ht="12.75">
      <c r="A335" s="171"/>
      <c r="B335" s="172"/>
      <c r="C335" s="173" t="s">
        <v>120</v>
      </c>
      <c r="D335" s="174"/>
      <c r="E335" s="175">
        <v>0</v>
      </c>
      <c r="F335" s="176"/>
      <c r="G335" s="177"/>
      <c r="O335" s="164"/>
    </row>
    <row r="336" spans="1:15" ht="12.75">
      <c r="A336" s="171"/>
      <c r="B336" s="172"/>
      <c r="C336" s="173" t="s">
        <v>269</v>
      </c>
      <c r="D336" s="174"/>
      <c r="E336" s="175">
        <v>1.934</v>
      </c>
      <c r="F336" s="176"/>
      <c r="G336" s="177"/>
      <c r="O336" s="164"/>
    </row>
    <row r="337" spans="1:15" ht="12.75">
      <c r="A337" s="171"/>
      <c r="B337" s="172"/>
      <c r="C337" s="173" t="s">
        <v>122</v>
      </c>
      <c r="D337" s="174"/>
      <c r="E337" s="175">
        <v>0</v>
      </c>
      <c r="F337" s="176"/>
      <c r="G337" s="177"/>
      <c r="O337" s="164"/>
    </row>
    <row r="338" spans="1:15" ht="12.75">
      <c r="A338" s="171"/>
      <c r="B338" s="172"/>
      <c r="C338" s="173" t="s">
        <v>259</v>
      </c>
      <c r="D338" s="174"/>
      <c r="E338" s="175">
        <v>0.3366</v>
      </c>
      <c r="F338" s="176"/>
      <c r="G338" s="177"/>
      <c r="O338" s="164"/>
    </row>
    <row r="339" spans="1:104" ht="12.75">
      <c r="A339" s="165">
        <v>14</v>
      </c>
      <c r="B339" s="166" t="s">
        <v>270</v>
      </c>
      <c r="C339" s="167" t="s">
        <v>271</v>
      </c>
      <c r="D339" s="168" t="s">
        <v>255</v>
      </c>
      <c r="E339" s="169">
        <v>5.8748</v>
      </c>
      <c r="F339" s="169">
        <v>0</v>
      </c>
      <c r="G339" s="170">
        <f>E339*F339</f>
        <v>0</v>
      </c>
      <c r="O339" s="164">
        <v>2</v>
      </c>
      <c r="AA339" s="138">
        <v>1</v>
      </c>
      <c r="AB339" s="138">
        <v>1</v>
      </c>
      <c r="AC339" s="138">
        <v>1</v>
      </c>
      <c r="AZ339" s="138">
        <v>1</v>
      </c>
      <c r="BA339" s="138">
        <f>IF(AZ339=1,G339,0)</f>
        <v>0</v>
      </c>
      <c r="BB339" s="138">
        <f>IF(AZ339=2,G339,0)</f>
        <v>0</v>
      </c>
      <c r="BC339" s="138">
        <f>IF(AZ339=3,G339,0)</f>
        <v>0</v>
      </c>
      <c r="BD339" s="138">
        <f>IF(AZ339=4,G339,0)</f>
        <v>0</v>
      </c>
      <c r="BE339" s="138">
        <f>IF(AZ339=5,G339,0)</f>
        <v>0</v>
      </c>
      <c r="CZ339" s="138">
        <v>1.028</v>
      </c>
    </row>
    <row r="340" spans="1:15" ht="12.75">
      <c r="A340" s="171"/>
      <c r="B340" s="172"/>
      <c r="C340" s="173" t="s">
        <v>86</v>
      </c>
      <c r="D340" s="174"/>
      <c r="E340" s="175">
        <v>0</v>
      </c>
      <c r="F340" s="176"/>
      <c r="G340" s="177"/>
      <c r="O340" s="164"/>
    </row>
    <row r="341" spans="1:15" ht="12.75">
      <c r="A341" s="171"/>
      <c r="B341" s="172"/>
      <c r="C341" s="173" t="s">
        <v>272</v>
      </c>
      <c r="D341" s="174"/>
      <c r="E341" s="175">
        <v>1.064</v>
      </c>
      <c r="F341" s="176"/>
      <c r="G341" s="177"/>
      <c r="O341" s="164"/>
    </row>
    <row r="342" spans="1:15" ht="12.75">
      <c r="A342" s="171"/>
      <c r="B342" s="172"/>
      <c r="C342" s="173" t="s">
        <v>88</v>
      </c>
      <c r="D342" s="174"/>
      <c r="E342" s="175">
        <v>0</v>
      </c>
      <c r="F342" s="176"/>
      <c r="G342" s="177"/>
      <c r="O342" s="164"/>
    </row>
    <row r="343" spans="1:15" ht="12.75">
      <c r="A343" s="171"/>
      <c r="B343" s="172"/>
      <c r="C343" s="173" t="s">
        <v>273</v>
      </c>
      <c r="D343" s="174"/>
      <c r="E343" s="175">
        <v>3.952</v>
      </c>
      <c r="F343" s="176"/>
      <c r="G343" s="177"/>
      <c r="O343" s="164"/>
    </row>
    <row r="344" spans="1:15" ht="12.75">
      <c r="A344" s="171"/>
      <c r="B344" s="172"/>
      <c r="C344" s="173" t="s">
        <v>122</v>
      </c>
      <c r="D344" s="174"/>
      <c r="E344" s="175">
        <v>0</v>
      </c>
      <c r="F344" s="176"/>
      <c r="G344" s="177"/>
      <c r="O344" s="164"/>
    </row>
    <row r="345" spans="1:15" ht="12.75">
      <c r="A345" s="171"/>
      <c r="B345" s="172"/>
      <c r="C345" s="173" t="s">
        <v>274</v>
      </c>
      <c r="D345" s="174"/>
      <c r="E345" s="175">
        <v>0.0912</v>
      </c>
      <c r="F345" s="176"/>
      <c r="G345" s="177"/>
      <c r="O345" s="164"/>
    </row>
    <row r="346" spans="1:15" ht="12.75">
      <c r="A346" s="171"/>
      <c r="B346" s="172"/>
      <c r="C346" s="173" t="s">
        <v>125</v>
      </c>
      <c r="D346" s="174"/>
      <c r="E346" s="175">
        <v>0</v>
      </c>
      <c r="F346" s="176"/>
      <c r="G346" s="177"/>
      <c r="O346" s="164"/>
    </row>
    <row r="347" spans="1:15" ht="12.75">
      <c r="A347" s="171"/>
      <c r="B347" s="172"/>
      <c r="C347" s="173" t="s">
        <v>275</v>
      </c>
      <c r="D347" s="174"/>
      <c r="E347" s="175">
        <v>0.7676</v>
      </c>
      <c r="F347" s="176"/>
      <c r="G347" s="177"/>
      <c r="O347" s="164"/>
    </row>
    <row r="348" spans="1:104" ht="12.75">
      <c r="A348" s="165">
        <v>15</v>
      </c>
      <c r="B348" s="166" t="s">
        <v>276</v>
      </c>
      <c r="C348" s="167" t="s">
        <v>277</v>
      </c>
      <c r="D348" s="168" t="s">
        <v>85</v>
      </c>
      <c r="E348" s="169">
        <v>604.125</v>
      </c>
      <c r="F348" s="169">
        <v>0</v>
      </c>
      <c r="G348" s="170">
        <f>E348*F348</f>
        <v>0</v>
      </c>
      <c r="O348" s="164">
        <v>2</v>
      </c>
      <c r="AA348" s="138">
        <v>1</v>
      </c>
      <c r="AB348" s="138">
        <v>1</v>
      </c>
      <c r="AC348" s="138">
        <v>1</v>
      </c>
      <c r="AZ348" s="138">
        <v>1</v>
      </c>
      <c r="BA348" s="138">
        <f>IF(AZ348=1,G348,0)</f>
        <v>0</v>
      </c>
      <c r="BB348" s="138">
        <f>IF(AZ348=2,G348,0)</f>
        <v>0</v>
      </c>
      <c r="BC348" s="138">
        <f>IF(AZ348=3,G348,0)</f>
        <v>0</v>
      </c>
      <c r="BD348" s="138">
        <f>IF(AZ348=4,G348,0)</f>
        <v>0</v>
      </c>
      <c r="BE348" s="138">
        <f>IF(AZ348=5,G348,0)</f>
        <v>0</v>
      </c>
      <c r="CZ348" s="138">
        <v>0.307</v>
      </c>
    </row>
    <row r="349" spans="1:15" ht="12.75">
      <c r="A349" s="171"/>
      <c r="B349" s="172"/>
      <c r="C349" s="173" t="s">
        <v>86</v>
      </c>
      <c r="D349" s="174"/>
      <c r="E349" s="175">
        <v>0</v>
      </c>
      <c r="F349" s="176"/>
      <c r="G349" s="177"/>
      <c r="O349" s="164"/>
    </row>
    <row r="350" spans="1:15" ht="12.75">
      <c r="A350" s="171"/>
      <c r="B350" s="172"/>
      <c r="C350" s="173" t="s">
        <v>87</v>
      </c>
      <c r="D350" s="174"/>
      <c r="E350" s="175">
        <v>19.6</v>
      </c>
      <c r="F350" s="176"/>
      <c r="G350" s="177"/>
      <c r="O350" s="164"/>
    </row>
    <row r="351" spans="1:15" ht="12.75">
      <c r="A351" s="171"/>
      <c r="B351" s="172"/>
      <c r="C351" s="173" t="s">
        <v>88</v>
      </c>
      <c r="D351" s="174"/>
      <c r="E351" s="175">
        <v>0</v>
      </c>
      <c r="F351" s="176"/>
      <c r="G351" s="177"/>
      <c r="O351" s="164"/>
    </row>
    <row r="352" spans="1:15" ht="12.75">
      <c r="A352" s="171"/>
      <c r="B352" s="172"/>
      <c r="C352" s="173" t="s">
        <v>89</v>
      </c>
      <c r="D352" s="174"/>
      <c r="E352" s="175">
        <v>69.15</v>
      </c>
      <c r="F352" s="176"/>
      <c r="G352" s="177"/>
      <c r="O352" s="164"/>
    </row>
    <row r="353" spans="1:15" ht="12.75">
      <c r="A353" s="171"/>
      <c r="B353" s="172"/>
      <c r="C353" s="173" t="s">
        <v>90</v>
      </c>
      <c r="D353" s="174"/>
      <c r="E353" s="175">
        <v>0</v>
      </c>
      <c r="F353" s="176"/>
      <c r="G353" s="177"/>
      <c r="O353" s="164"/>
    </row>
    <row r="354" spans="1:15" ht="12.75">
      <c r="A354" s="171"/>
      <c r="B354" s="172"/>
      <c r="C354" s="173" t="s">
        <v>278</v>
      </c>
      <c r="D354" s="174"/>
      <c r="E354" s="175">
        <v>22.95</v>
      </c>
      <c r="F354" s="176"/>
      <c r="G354" s="177"/>
      <c r="O354" s="164"/>
    </row>
    <row r="355" spans="1:15" ht="12.75">
      <c r="A355" s="171"/>
      <c r="B355" s="172"/>
      <c r="C355" s="173" t="s">
        <v>93</v>
      </c>
      <c r="D355" s="174"/>
      <c r="E355" s="175">
        <v>0</v>
      </c>
      <c r="F355" s="176"/>
      <c r="G355" s="177"/>
      <c r="O355" s="164"/>
    </row>
    <row r="356" spans="1:15" ht="12.75">
      <c r="A356" s="171"/>
      <c r="B356" s="172"/>
      <c r="C356" s="173" t="s">
        <v>279</v>
      </c>
      <c r="D356" s="174"/>
      <c r="E356" s="175">
        <v>4.5</v>
      </c>
      <c r="F356" s="176"/>
      <c r="G356" s="177"/>
      <c r="O356" s="164"/>
    </row>
    <row r="357" spans="1:15" ht="12.75">
      <c r="A357" s="171"/>
      <c r="B357" s="172"/>
      <c r="C357" s="173" t="s">
        <v>95</v>
      </c>
      <c r="D357" s="174"/>
      <c r="E357" s="175">
        <v>0</v>
      </c>
      <c r="F357" s="176"/>
      <c r="G357" s="177"/>
      <c r="O357" s="164"/>
    </row>
    <row r="358" spans="1:15" ht="12.75">
      <c r="A358" s="171"/>
      <c r="B358" s="172"/>
      <c r="C358" s="173" t="s">
        <v>280</v>
      </c>
      <c r="D358" s="174"/>
      <c r="E358" s="175">
        <v>25.65</v>
      </c>
      <c r="F358" s="176"/>
      <c r="G358" s="177"/>
      <c r="O358" s="164"/>
    </row>
    <row r="359" spans="1:15" ht="12.75">
      <c r="A359" s="171"/>
      <c r="B359" s="172"/>
      <c r="C359" s="173" t="s">
        <v>129</v>
      </c>
      <c r="D359" s="174"/>
      <c r="E359" s="175">
        <v>0</v>
      </c>
      <c r="F359" s="176"/>
      <c r="G359" s="177"/>
      <c r="O359" s="164"/>
    </row>
    <row r="360" spans="1:15" ht="12.75">
      <c r="A360" s="171"/>
      <c r="B360" s="172"/>
      <c r="C360" s="173" t="s">
        <v>281</v>
      </c>
      <c r="D360" s="174"/>
      <c r="E360" s="175">
        <v>5.4</v>
      </c>
      <c r="F360" s="176"/>
      <c r="G360" s="177"/>
      <c r="O360" s="164"/>
    </row>
    <row r="361" spans="1:15" ht="12.75">
      <c r="A361" s="171"/>
      <c r="B361" s="172"/>
      <c r="C361" s="173" t="s">
        <v>97</v>
      </c>
      <c r="D361" s="174"/>
      <c r="E361" s="175">
        <v>0</v>
      </c>
      <c r="F361" s="176"/>
      <c r="G361" s="177"/>
      <c r="O361" s="164"/>
    </row>
    <row r="362" spans="1:15" ht="12.75">
      <c r="A362" s="171"/>
      <c r="B362" s="172"/>
      <c r="C362" s="173" t="s">
        <v>282</v>
      </c>
      <c r="D362" s="174"/>
      <c r="E362" s="175">
        <v>25.95</v>
      </c>
      <c r="F362" s="176"/>
      <c r="G362" s="177"/>
      <c r="O362" s="164"/>
    </row>
    <row r="363" spans="1:15" ht="12.75">
      <c r="A363" s="171"/>
      <c r="B363" s="172"/>
      <c r="C363" s="173" t="s">
        <v>146</v>
      </c>
      <c r="D363" s="174"/>
      <c r="E363" s="175">
        <v>0</v>
      </c>
      <c r="F363" s="176"/>
      <c r="G363" s="177"/>
      <c r="O363" s="164"/>
    </row>
    <row r="364" spans="1:15" ht="12.75">
      <c r="A364" s="171"/>
      <c r="B364" s="172"/>
      <c r="C364" s="173" t="s">
        <v>283</v>
      </c>
      <c r="D364" s="174"/>
      <c r="E364" s="175">
        <v>48.75</v>
      </c>
      <c r="F364" s="176"/>
      <c r="G364" s="177"/>
      <c r="O364" s="164"/>
    </row>
    <row r="365" spans="1:15" ht="12.75">
      <c r="A365" s="171"/>
      <c r="B365" s="172"/>
      <c r="C365" s="173" t="s">
        <v>102</v>
      </c>
      <c r="D365" s="174"/>
      <c r="E365" s="175">
        <v>0</v>
      </c>
      <c r="F365" s="176"/>
      <c r="G365" s="177"/>
      <c r="O365" s="164"/>
    </row>
    <row r="366" spans="1:15" ht="12.75">
      <c r="A366" s="171"/>
      <c r="B366" s="172"/>
      <c r="C366" s="173" t="s">
        <v>103</v>
      </c>
      <c r="D366" s="174"/>
      <c r="E366" s="175">
        <v>38.57</v>
      </c>
      <c r="F366" s="176"/>
      <c r="G366" s="177"/>
      <c r="O366" s="164"/>
    </row>
    <row r="367" spans="1:15" ht="12.75">
      <c r="A367" s="171"/>
      <c r="B367" s="172"/>
      <c r="C367" s="173" t="s">
        <v>104</v>
      </c>
      <c r="D367" s="174"/>
      <c r="E367" s="175">
        <v>0</v>
      </c>
      <c r="F367" s="176"/>
      <c r="G367" s="177"/>
      <c r="O367" s="164"/>
    </row>
    <row r="368" spans="1:15" ht="12.75">
      <c r="A368" s="171"/>
      <c r="B368" s="172"/>
      <c r="C368" s="173" t="s">
        <v>284</v>
      </c>
      <c r="D368" s="174"/>
      <c r="E368" s="175">
        <v>22.2</v>
      </c>
      <c r="F368" s="176"/>
      <c r="G368" s="177"/>
      <c r="O368" s="164"/>
    </row>
    <row r="369" spans="1:15" ht="12.75">
      <c r="A369" s="171"/>
      <c r="B369" s="172"/>
      <c r="C369" s="173" t="s">
        <v>106</v>
      </c>
      <c r="D369" s="174"/>
      <c r="E369" s="175">
        <v>0</v>
      </c>
      <c r="F369" s="176"/>
      <c r="G369" s="177"/>
      <c r="O369" s="164"/>
    </row>
    <row r="370" spans="1:15" ht="12.75">
      <c r="A370" s="171"/>
      <c r="B370" s="172"/>
      <c r="C370" s="173" t="s">
        <v>285</v>
      </c>
      <c r="D370" s="174"/>
      <c r="E370" s="175">
        <v>40.2</v>
      </c>
      <c r="F370" s="176"/>
      <c r="G370" s="177"/>
      <c r="O370" s="164"/>
    </row>
    <row r="371" spans="1:15" ht="12.75">
      <c r="A371" s="171"/>
      <c r="B371" s="172"/>
      <c r="C371" s="173" t="s">
        <v>108</v>
      </c>
      <c r="D371" s="174"/>
      <c r="E371" s="175">
        <v>0</v>
      </c>
      <c r="F371" s="176"/>
      <c r="G371" s="177"/>
      <c r="O371" s="164"/>
    </row>
    <row r="372" spans="1:15" ht="12.75">
      <c r="A372" s="171"/>
      <c r="B372" s="172"/>
      <c r="C372" s="173" t="s">
        <v>286</v>
      </c>
      <c r="D372" s="174"/>
      <c r="E372" s="175">
        <v>22.275</v>
      </c>
      <c r="F372" s="176"/>
      <c r="G372" s="177"/>
      <c r="O372" s="164"/>
    </row>
    <row r="373" spans="1:15" ht="12.75">
      <c r="A373" s="171"/>
      <c r="B373" s="172"/>
      <c r="C373" s="173" t="s">
        <v>110</v>
      </c>
      <c r="D373" s="174"/>
      <c r="E373" s="175">
        <v>0</v>
      </c>
      <c r="F373" s="176"/>
      <c r="G373" s="177"/>
      <c r="O373" s="164"/>
    </row>
    <row r="374" spans="1:15" ht="12.75">
      <c r="A374" s="171"/>
      <c r="B374" s="172"/>
      <c r="C374" s="173" t="s">
        <v>287</v>
      </c>
      <c r="D374" s="174"/>
      <c r="E374" s="175">
        <v>19.65</v>
      </c>
      <c r="F374" s="176"/>
      <c r="G374" s="177"/>
      <c r="O374" s="164"/>
    </row>
    <row r="375" spans="1:15" ht="12.75">
      <c r="A375" s="171"/>
      <c r="B375" s="172"/>
      <c r="C375" s="173" t="s">
        <v>152</v>
      </c>
      <c r="D375" s="174"/>
      <c r="E375" s="175">
        <v>0</v>
      </c>
      <c r="F375" s="176"/>
      <c r="G375" s="177"/>
      <c r="O375" s="164"/>
    </row>
    <row r="376" spans="1:15" ht="12.75">
      <c r="A376" s="171"/>
      <c r="B376" s="172"/>
      <c r="C376" s="173" t="s">
        <v>288</v>
      </c>
      <c r="D376" s="174"/>
      <c r="E376" s="175">
        <v>17.25</v>
      </c>
      <c r="F376" s="176"/>
      <c r="G376" s="177"/>
      <c r="O376" s="164"/>
    </row>
    <row r="377" spans="1:15" ht="12.75">
      <c r="A377" s="171"/>
      <c r="B377" s="172"/>
      <c r="C377" s="173" t="s">
        <v>114</v>
      </c>
      <c r="D377" s="174"/>
      <c r="E377" s="175">
        <v>0</v>
      </c>
      <c r="F377" s="176"/>
      <c r="G377" s="177"/>
      <c r="O377" s="164"/>
    </row>
    <row r="378" spans="1:15" ht="12.75">
      <c r="A378" s="171"/>
      <c r="B378" s="172"/>
      <c r="C378" s="173" t="s">
        <v>289</v>
      </c>
      <c r="D378" s="174"/>
      <c r="E378" s="175">
        <v>18.9</v>
      </c>
      <c r="F378" s="176"/>
      <c r="G378" s="177"/>
      <c r="O378" s="164"/>
    </row>
    <row r="379" spans="1:15" ht="12.75">
      <c r="A379" s="171"/>
      <c r="B379" s="172"/>
      <c r="C379" s="173" t="s">
        <v>116</v>
      </c>
      <c r="D379" s="174"/>
      <c r="E379" s="175">
        <v>0</v>
      </c>
      <c r="F379" s="176"/>
      <c r="G379" s="177"/>
      <c r="O379" s="164"/>
    </row>
    <row r="380" spans="1:15" ht="12.75">
      <c r="A380" s="171"/>
      <c r="B380" s="172"/>
      <c r="C380" s="173" t="s">
        <v>290</v>
      </c>
      <c r="D380" s="174"/>
      <c r="E380" s="175">
        <v>17.82</v>
      </c>
      <c r="F380" s="176"/>
      <c r="G380" s="177"/>
      <c r="O380" s="164"/>
    </row>
    <row r="381" spans="1:15" ht="12.75">
      <c r="A381" s="171"/>
      <c r="B381" s="172"/>
      <c r="C381" s="173" t="s">
        <v>118</v>
      </c>
      <c r="D381" s="174"/>
      <c r="E381" s="175">
        <v>0</v>
      </c>
      <c r="F381" s="176"/>
      <c r="G381" s="177"/>
      <c r="O381" s="164"/>
    </row>
    <row r="382" spans="1:15" ht="12.75">
      <c r="A382" s="171"/>
      <c r="B382" s="172"/>
      <c r="C382" s="173" t="s">
        <v>291</v>
      </c>
      <c r="D382" s="174"/>
      <c r="E382" s="175">
        <v>39.6</v>
      </c>
      <c r="F382" s="176"/>
      <c r="G382" s="177"/>
      <c r="O382" s="164"/>
    </row>
    <row r="383" spans="1:15" ht="12.75">
      <c r="A383" s="171"/>
      <c r="B383" s="172"/>
      <c r="C383" s="173" t="s">
        <v>131</v>
      </c>
      <c r="D383" s="174"/>
      <c r="E383" s="175">
        <v>0</v>
      </c>
      <c r="F383" s="176"/>
      <c r="G383" s="177"/>
      <c r="O383" s="164"/>
    </row>
    <row r="384" spans="1:15" ht="12.75">
      <c r="A384" s="171"/>
      <c r="B384" s="172"/>
      <c r="C384" s="173" t="s">
        <v>279</v>
      </c>
      <c r="D384" s="174"/>
      <c r="E384" s="175">
        <v>4.5</v>
      </c>
      <c r="F384" s="176"/>
      <c r="G384" s="177"/>
      <c r="O384" s="164"/>
    </row>
    <row r="385" spans="1:15" ht="12.75">
      <c r="A385" s="171"/>
      <c r="B385" s="172"/>
      <c r="C385" s="173" t="s">
        <v>120</v>
      </c>
      <c r="D385" s="174"/>
      <c r="E385" s="175">
        <v>0</v>
      </c>
      <c r="F385" s="176"/>
      <c r="G385" s="177"/>
      <c r="O385" s="164"/>
    </row>
    <row r="386" spans="1:15" ht="12.75">
      <c r="A386" s="171"/>
      <c r="B386" s="172"/>
      <c r="C386" s="173" t="s">
        <v>292</v>
      </c>
      <c r="D386" s="174"/>
      <c r="E386" s="175">
        <v>53.55</v>
      </c>
      <c r="F386" s="176"/>
      <c r="G386" s="177"/>
      <c r="O386" s="164"/>
    </row>
    <row r="387" spans="1:15" ht="12.75">
      <c r="A387" s="171"/>
      <c r="B387" s="172"/>
      <c r="C387" s="173" t="s">
        <v>122</v>
      </c>
      <c r="D387" s="174"/>
      <c r="E387" s="175">
        <v>0</v>
      </c>
      <c r="F387" s="176"/>
      <c r="G387" s="177"/>
      <c r="O387" s="164"/>
    </row>
    <row r="388" spans="1:15" ht="12.75">
      <c r="A388" s="171"/>
      <c r="B388" s="172"/>
      <c r="C388" s="173" t="s">
        <v>293</v>
      </c>
      <c r="D388" s="174"/>
      <c r="E388" s="175">
        <v>19.95</v>
      </c>
      <c r="F388" s="176"/>
      <c r="G388" s="177"/>
      <c r="O388" s="164"/>
    </row>
    <row r="389" spans="1:15" ht="12.75">
      <c r="A389" s="171"/>
      <c r="B389" s="172"/>
      <c r="C389" s="173" t="s">
        <v>124</v>
      </c>
      <c r="D389" s="174"/>
      <c r="E389" s="175">
        <v>3.72</v>
      </c>
      <c r="F389" s="176"/>
      <c r="G389" s="177"/>
      <c r="O389" s="164"/>
    </row>
    <row r="390" spans="1:15" ht="12.75">
      <c r="A390" s="171"/>
      <c r="B390" s="172"/>
      <c r="C390" s="173" t="s">
        <v>125</v>
      </c>
      <c r="D390" s="174"/>
      <c r="E390" s="175">
        <v>0</v>
      </c>
      <c r="F390" s="176"/>
      <c r="G390" s="177"/>
      <c r="O390" s="164"/>
    </row>
    <row r="391" spans="1:15" ht="12.75">
      <c r="A391" s="171"/>
      <c r="B391" s="172"/>
      <c r="C391" s="173" t="s">
        <v>186</v>
      </c>
      <c r="D391" s="174"/>
      <c r="E391" s="175">
        <v>63.99</v>
      </c>
      <c r="F391" s="176"/>
      <c r="G391" s="177"/>
      <c r="O391" s="164"/>
    </row>
    <row r="392" spans="1:104" ht="12.75">
      <c r="A392" s="165">
        <v>16</v>
      </c>
      <c r="B392" s="166" t="s">
        <v>294</v>
      </c>
      <c r="C392" s="167" t="s">
        <v>295</v>
      </c>
      <c r="D392" s="168" t="s">
        <v>85</v>
      </c>
      <c r="E392" s="169">
        <v>604.125</v>
      </c>
      <c r="F392" s="169">
        <v>0</v>
      </c>
      <c r="G392" s="170">
        <f>E392*F392</f>
        <v>0</v>
      </c>
      <c r="O392" s="164">
        <v>2</v>
      </c>
      <c r="AA392" s="138">
        <v>1</v>
      </c>
      <c r="AB392" s="138">
        <v>1</v>
      </c>
      <c r="AC392" s="138">
        <v>1</v>
      </c>
      <c r="AZ392" s="138">
        <v>1</v>
      </c>
      <c r="BA392" s="138">
        <f>IF(AZ392=1,G392,0)</f>
        <v>0</v>
      </c>
      <c r="BB392" s="138">
        <f>IF(AZ392=2,G392,0)</f>
        <v>0</v>
      </c>
      <c r="BC392" s="138">
        <f>IF(AZ392=3,G392,0)</f>
        <v>0</v>
      </c>
      <c r="BD392" s="138">
        <f>IF(AZ392=4,G392,0)</f>
        <v>0</v>
      </c>
      <c r="BE392" s="138">
        <f>IF(AZ392=5,G392,0)</f>
        <v>0</v>
      </c>
      <c r="CZ392" s="138">
        <v>0.0739</v>
      </c>
    </row>
    <row r="393" spans="1:15" ht="12.75">
      <c r="A393" s="171"/>
      <c r="B393" s="172"/>
      <c r="C393" s="173" t="s">
        <v>86</v>
      </c>
      <c r="D393" s="174"/>
      <c r="E393" s="175">
        <v>0</v>
      </c>
      <c r="F393" s="176"/>
      <c r="G393" s="177"/>
      <c r="O393" s="164"/>
    </row>
    <row r="394" spans="1:15" ht="12.75">
      <c r="A394" s="171"/>
      <c r="B394" s="172"/>
      <c r="C394" s="173" t="s">
        <v>87</v>
      </c>
      <c r="D394" s="174"/>
      <c r="E394" s="175">
        <v>19.6</v>
      </c>
      <c r="F394" s="176"/>
      <c r="G394" s="177"/>
      <c r="O394" s="164"/>
    </row>
    <row r="395" spans="1:15" ht="12.75">
      <c r="A395" s="171"/>
      <c r="B395" s="172"/>
      <c r="C395" s="173" t="s">
        <v>88</v>
      </c>
      <c r="D395" s="174"/>
      <c r="E395" s="175">
        <v>0</v>
      </c>
      <c r="F395" s="176"/>
      <c r="G395" s="177"/>
      <c r="O395" s="164"/>
    </row>
    <row r="396" spans="1:15" ht="12.75">
      <c r="A396" s="171"/>
      <c r="B396" s="172"/>
      <c r="C396" s="173" t="s">
        <v>89</v>
      </c>
      <c r="D396" s="174"/>
      <c r="E396" s="175">
        <v>69.15</v>
      </c>
      <c r="F396" s="176"/>
      <c r="G396" s="177"/>
      <c r="O396" s="164"/>
    </row>
    <row r="397" spans="1:15" ht="12.75">
      <c r="A397" s="171"/>
      <c r="B397" s="172"/>
      <c r="C397" s="173" t="s">
        <v>90</v>
      </c>
      <c r="D397" s="174"/>
      <c r="E397" s="175">
        <v>0</v>
      </c>
      <c r="F397" s="176"/>
      <c r="G397" s="177"/>
      <c r="O397" s="164"/>
    </row>
    <row r="398" spans="1:15" ht="12.75">
      <c r="A398" s="171"/>
      <c r="B398" s="172"/>
      <c r="C398" s="173" t="s">
        <v>278</v>
      </c>
      <c r="D398" s="174"/>
      <c r="E398" s="175">
        <v>22.95</v>
      </c>
      <c r="F398" s="176"/>
      <c r="G398" s="177"/>
      <c r="O398" s="164"/>
    </row>
    <row r="399" spans="1:15" ht="12.75">
      <c r="A399" s="171"/>
      <c r="B399" s="172"/>
      <c r="C399" s="173" t="s">
        <v>93</v>
      </c>
      <c r="D399" s="174"/>
      <c r="E399" s="175">
        <v>0</v>
      </c>
      <c r="F399" s="176"/>
      <c r="G399" s="177"/>
      <c r="O399" s="164"/>
    </row>
    <row r="400" spans="1:15" ht="12.75">
      <c r="A400" s="171"/>
      <c r="B400" s="172"/>
      <c r="C400" s="173" t="s">
        <v>279</v>
      </c>
      <c r="D400" s="174"/>
      <c r="E400" s="175">
        <v>4.5</v>
      </c>
      <c r="F400" s="176"/>
      <c r="G400" s="177"/>
      <c r="O400" s="164"/>
    </row>
    <row r="401" spans="1:15" ht="12.75">
      <c r="A401" s="171"/>
      <c r="B401" s="172"/>
      <c r="C401" s="173" t="s">
        <v>95</v>
      </c>
      <c r="D401" s="174"/>
      <c r="E401" s="175">
        <v>0</v>
      </c>
      <c r="F401" s="176"/>
      <c r="G401" s="177"/>
      <c r="O401" s="164"/>
    </row>
    <row r="402" spans="1:15" ht="12.75">
      <c r="A402" s="171"/>
      <c r="B402" s="172"/>
      <c r="C402" s="173" t="s">
        <v>280</v>
      </c>
      <c r="D402" s="174"/>
      <c r="E402" s="175">
        <v>25.65</v>
      </c>
      <c r="F402" s="176"/>
      <c r="G402" s="177"/>
      <c r="O402" s="164"/>
    </row>
    <row r="403" spans="1:15" ht="12.75">
      <c r="A403" s="171"/>
      <c r="B403" s="172"/>
      <c r="C403" s="173" t="s">
        <v>129</v>
      </c>
      <c r="D403" s="174"/>
      <c r="E403" s="175">
        <v>0</v>
      </c>
      <c r="F403" s="176"/>
      <c r="G403" s="177"/>
      <c r="O403" s="164"/>
    </row>
    <row r="404" spans="1:15" ht="12.75">
      <c r="A404" s="171"/>
      <c r="B404" s="172"/>
      <c r="C404" s="173" t="s">
        <v>281</v>
      </c>
      <c r="D404" s="174"/>
      <c r="E404" s="175">
        <v>5.4</v>
      </c>
      <c r="F404" s="176"/>
      <c r="G404" s="177"/>
      <c r="O404" s="164"/>
    </row>
    <row r="405" spans="1:15" ht="12.75">
      <c r="A405" s="171"/>
      <c r="B405" s="172"/>
      <c r="C405" s="173" t="s">
        <v>97</v>
      </c>
      <c r="D405" s="174"/>
      <c r="E405" s="175">
        <v>0</v>
      </c>
      <c r="F405" s="176"/>
      <c r="G405" s="177"/>
      <c r="O405" s="164"/>
    </row>
    <row r="406" spans="1:15" ht="12.75">
      <c r="A406" s="171"/>
      <c r="B406" s="172"/>
      <c r="C406" s="173" t="s">
        <v>282</v>
      </c>
      <c r="D406" s="174"/>
      <c r="E406" s="175">
        <v>25.95</v>
      </c>
      <c r="F406" s="176"/>
      <c r="G406" s="177"/>
      <c r="O406" s="164"/>
    </row>
    <row r="407" spans="1:15" ht="12.75">
      <c r="A407" s="171"/>
      <c r="B407" s="172"/>
      <c r="C407" s="173" t="s">
        <v>146</v>
      </c>
      <c r="D407" s="174"/>
      <c r="E407" s="175">
        <v>0</v>
      </c>
      <c r="F407" s="176"/>
      <c r="G407" s="177"/>
      <c r="O407" s="164"/>
    </row>
    <row r="408" spans="1:15" ht="12.75">
      <c r="A408" s="171"/>
      <c r="B408" s="172"/>
      <c r="C408" s="173" t="s">
        <v>283</v>
      </c>
      <c r="D408" s="174"/>
      <c r="E408" s="175">
        <v>48.75</v>
      </c>
      <c r="F408" s="176"/>
      <c r="G408" s="177"/>
      <c r="O408" s="164"/>
    </row>
    <row r="409" spans="1:15" ht="12.75">
      <c r="A409" s="171"/>
      <c r="B409" s="172"/>
      <c r="C409" s="173" t="s">
        <v>102</v>
      </c>
      <c r="D409" s="174"/>
      <c r="E409" s="175">
        <v>0</v>
      </c>
      <c r="F409" s="176"/>
      <c r="G409" s="177"/>
      <c r="O409" s="164"/>
    </row>
    <row r="410" spans="1:15" ht="12.75">
      <c r="A410" s="171"/>
      <c r="B410" s="172"/>
      <c r="C410" s="173" t="s">
        <v>103</v>
      </c>
      <c r="D410" s="174"/>
      <c r="E410" s="175">
        <v>38.57</v>
      </c>
      <c r="F410" s="176"/>
      <c r="G410" s="177"/>
      <c r="O410" s="164"/>
    </row>
    <row r="411" spans="1:15" ht="12.75">
      <c r="A411" s="171"/>
      <c r="B411" s="172"/>
      <c r="C411" s="173" t="s">
        <v>104</v>
      </c>
      <c r="D411" s="174"/>
      <c r="E411" s="175">
        <v>0</v>
      </c>
      <c r="F411" s="176"/>
      <c r="G411" s="177"/>
      <c r="O411" s="164"/>
    </row>
    <row r="412" spans="1:15" ht="12.75">
      <c r="A412" s="171"/>
      <c r="B412" s="172"/>
      <c r="C412" s="173" t="s">
        <v>284</v>
      </c>
      <c r="D412" s="174"/>
      <c r="E412" s="175">
        <v>22.2</v>
      </c>
      <c r="F412" s="176"/>
      <c r="G412" s="177"/>
      <c r="O412" s="164"/>
    </row>
    <row r="413" spans="1:15" ht="12.75">
      <c r="A413" s="171"/>
      <c r="B413" s="172"/>
      <c r="C413" s="173" t="s">
        <v>106</v>
      </c>
      <c r="D413" s="174"/>
      <c r="E413" s="175">
        <v>0</v>
      </c>
      <c r="F413" s="176"/>
      <c r="G413" s="177"/>
      <c r="O413" s="164"/>
    </row>
    <row r="414" spans="1:15" ht="12.75">
      <c r="A414" s="171"/>
      <c r="B414" s="172"/>
      <c r="C414" s="173" t="s">
        <v>285</v>
      </c>
      <c r="D414" s="174"/>
      <c r="E414" s="175">
        <v>40.2</v>
      </c>
      <c r="F414" s="176"/>
      <c r="G414" s="177"/>
      <c r="O414" s="164"/>
    </row>
    <row r="415" spans="1:15" ht="12.75">
      <c r="A415" s="171"/>
      <c r="B415" s="172"/>
      <c r="C415" s="173" t="s">
        <v>108</v>
      </c>
      <c r="D415" s="174"/>
      <c r="E415" s="175">
        <v>0</v>
      </c>
      <c r="F415" s="176"/>
      <c r="G415" s="177"/>
      <c r="O415" s="164"/>
    </row>
    <row r="416" spans="1:15" ht="12.75">
      <c r="A416" s="171"/>
      <c r="B416" s="172"/>
      <c r="C416" s="173" t="s">
        <v>286</v>
      </c>
      <c r="D416" s="174"/>
      <c r="E416" s="175">
        <v>22.275</v>
      </c>
      <c r="F416" s="176"/>
      <c r="G416" s="177"/>
      <c r="O416" s="164"/>
    </row>
    <row r="417" spans="1:15" ht="12.75">
      <c r="A417" s="171"/>
      <c r="B417" s="172"/>
      <c r="C417" s="173" t="s">
        <v>110</v>
      </c>
      <c r="D417" s="174"/>
      <c r="E417" s="175">
        <v>0</v>
      </c>
      <c r="F417" s="176"/>
      <c r="G417" s="177"/>
      <c r="O417" s="164"/>
    </row>
    <row r="418" spans="1:15" ht="12.75">
      <c r="A418" s="171"/>
      <c r="B418" s="172"/>
      <c r="C418" s="173" t="s">
        <v>287</v>
      </c>
      <c r="D418" s="174"/>
      <c r="E418" s="175">
        <v>19.65</v>
      </c>
      <c r="F418" s="176"/>
      <c r="G418" s="177"/>
      <c r="O418" s="164"/>
    </row>
    <row r="419" spans="1:15" ht="12.75">
      <c r="A419" s="171"/>
      <c r="B419" s="172"/>
      <c r="C419" s="173" t="s">
        <v>152</v>
      </c>
      <c r="D419" s="174"/>
      <c r="E419" s="175">
        <v>0</v>
      </c>
      <c r="F419" s="176"/>
      <c r="G419" s="177"/>
      <c r="O419" s="164"/>
    </row>
    <row r="420" spans="1:15" ht="12.75">
      <c r="A420" s="171"/>
      <c r="B420" s="172"/>
      <c r="C420" s="173" t="s">
        <v>288</v>
      </c>
      <c r="D420" s="174"/>
      <c r="E420" s="175">
        <v>17.25</v>
      </c>
      <c r="F420" s="176"/>
      <c r="G420" s="177"/>
      <c r="O420" s="164"/>
    </row>
    <row r="421" spans="1:15" ht="12.75">
      <c r="A421" s="171"/>
      <c r="B421" s="172"/>
      <c r="C421" s="173" t="s">
        <v>114</v>
      </c>
      <c r="D421" s="174"/>
      <c r="E421" s="175">
        <v>0</v>
      </c>
      <c r="F421" s="176"/>
      <c r="G421" s="177"/>
      <c r="O421" s="164"/>
    </row>
    <row r="422" spans="1:15" ht="12.75">
      <c r="A422" s="171"/>
      <c r="B422" s="172"/>
      <c r="C422" s="173" t="s">
        <v>289</v>
      </c>
      <c r="D422" s="174"/>
      <c r="E422" s="175">
        <v>18.9</v>
      </c>
      <c r="F422" s="176"/>
      <c r="G422" s="177"/>
      <c r="O422" s="164"/>
    </row>
    <row r="423" spans="1:15" ht="12.75">
      <c r="A423" s="171"/>
      <c r="B423" s="172"/>
      <c r="C423" s="173" t="s">
        <v>116</v>
      </c>
      <c r="D423" s="174"/>
      <c r="E423" s="175">
        <v>0</v>
      </c>
      <c r="F423" s="176"/>
      <c r="G423" s="177"/>
      <c r="O423" s="164"/>
    </row>
    <row r="424" spans="1:15" ht="12.75">
      <c r="A424" s="171"/>
      <c r="B424" s="172"/>
      <c r="C424" s="173" t="s">
        <v>290</v>
      </c>
      <c r="D424" s="174"/>
      <c r="E424" s="175">
        <v>17.82</v>
      </c>
      <c r="F424" s="176"/>
      <c r="G424" s="177"/>
      <c r="O424" s="164"/>
    </row>
    <row r="425" spans="1:15" ht="12.75">
      <c r="A425" s="171"/>
      <c r="B425" s="172"/>
      <c r="C425" s="173" t="s">
        <v>118</v>
      </c>
      <c r="D425" s="174"/>
      <c r="E425" s="175">
        <v>0</v>
      </c>
      <c r="F425" s="176"/>
      <c r="G425" s="177"/>
      <c r="O425" s="164"/>
    </row>
    <row r="426" spans="1:15" ht="12.75">
      <c r="A426" s="171"/>
      <c r="B426" s="172"/>
      <c r="C426" s="173" t="s">
        <v>291</v>
      </c>
      <c r="D426" s="174"/>
      <c r="E426" s="175">
        <v>39.6</v>
      </c>
      <c r="F426" s="176"/>
      <c r="G426" s="177"/>
      <c r="O426" s="164"/>
    </row>
    <row r="427" spans="1:15" ht="12.75">
      <c r="A427" s="171"/>
      <c r="B427" s="172"/>
      <c r="C427" s="173" t="s">
        <v>131</v>
      </c>
      <c r="D427" s="174"/>
      <c r="E427" s="175">
        <v>0</v>
      </c>
      <c r="F427" s="176"/>
      <c r="G427" s="177"/>
      <c r="O427" s="164"/>
    </row>
    <row r="428" spans="1:15" ht="12.75">
      <c r="A428" s="171"/>
      <c r="B428" s="172"/>
      <c r="C428" s="173" t="s">
        <v>279</v>
      </c>
      <c r="D428" s="174"/>
      <c r="E428" s="175">
        <v>4.5</v>
      </c>
      <c r="F428" s="176"/>
      <c r="G428" s="177"/>
      <c r="O428" s="164"/>
    </row>
    <row r="429" spans="1:15" ht="12.75">
      <c r="A429" s="171"/>
      <c r="B429" s="172"/>
      <c r="C429" s="173" t="s">
        <v>120</v>
      </c>
      <c r="D429" s="174"/>
      <c r="E429" s="175">
        <v>0</v>
      </c>
      <c r="F429" s="176"/>
      <c r="G429" s="177"/>
      <c r="O429" s="164"/>
    </row>
    <row r="430" spans="1:15" ht="12.75">
      <c r="A430" s="171"/>
      <c r="B430" s="172"/>
      <c r="C430" s="173" t="s">
        <v>292</v>
      </c>
      <c r="D430" s="174"/>
      <c r="E430" s="175">
        <v>53.55</v>
      </c>
      <c r="F430" s="176"/>
      <c r="G430" s="177"/>
      <c r="O430" s="164"/>
    </row>
    <row r="431" spans="1:15" ht="12.75">
      <c r="A431" s="171"/>
      <c r="B431" s="172"/>
      <c r="C431" s="173" t="s">
        <v>122</v>
      </c>
      <c r="D431" s="174"/>
      <c r="E431" s="175">
        <v>0</v>
      </c>
      <c r="F431" s="176"/>
      <c r="G431" s="177"/>
      <c r="O431" s="164"/>
    </row>
    <row r="432" spans="1:15" ht="12.75">
      <c r="A432" s="171"/>
      <c r="B432" s="172"/>
      <c r="C432" s="173" t="s">
        <v>293</v>
      </c>
      <c r="D432" s="174"/>
      <c r="E432" s="175">
        <v>19.95</v>
      </c>
      <c r="F432" s="176"/>
      <c r="G432" s="177"/>
      <c r="O432" s="164"/>
    </row>
    <row r="433" spans="1:15" ht="12.75">
      <c r="A433" s="171"/>
      <c r="B433" s="172"/>
      <c r="C433" s="173" t="s">
        <v>124</v>
      </c>
      <c r="D433" s="174"/>
      <c r="E433" s="175">
        <v>3.72</v>
      </c>
      <c r="F433" s="176"/>
      <c r="G433" s="177"/>
      <c r="O433" s="164"/>
    </row>
    <row r="434" spans="1:15" ht="12.75">
      <c r="A434" s="171"/>
      <c r="B434" s="172"/>
      <c r="C434" s="173" t="s">
        <v>125</v>
      </c>
      <c r="D434" s="174"/>
      <c r="E434" s="175">
        <v>0</v>
      </c>
      <c r="F434" s="176"/>
      <c r="G434" s="177"/>
      <c r="O434" s="164"/>
    </row>
    <row r="435" spans="1:15" ht="12.75">
      <c r="A435" s="171"/>
      <c r="B435" s="172"/>
      <c r="C435" s="173" t="s">
        <v>186</v>
      </c>
      <c r="D435" s="174"/>
      <c r="E435" s="175">
        <v>63.99</v>
      </c>
      <c r="F435" s="176"/>
      <c r="G435" s="177"/>
      <c r="O435" s="164"/>
    </row>
    <row r="436" spans="1:104" ht="12.75">
      <c r="A436" s="165">
        <v>17</v>
      </c>
      <c r="B436" s="166" t="s">
        <v>296</v>
      </c>
      <c r="C436" s="167" t="s">
        <v>297</v>
      </c>
      <c r="D436" s="168" t="s">
        <v>85</v>
      </c>
      <c r="E436" s="169">
        <v>7.878</v>
      </c>
      <c r="F436" s="169">
        <v>0</v>
      </c>
      <c r="G436" s="170">
        <f>E436*F436</f>
        <v>0</v>
      </c>
      <c r="O436" s="164">
        <v>2</v>
      </c>
      <c r="AA436" s="138">
        <v>12</v>
      </c>
      <c r="AB436" s="138">
        <v>0</v>
      </c>
      <c r="AC436" s="138">
        <v>1</v>
      </c>
      <c r="AZ436" s="138">
        <v>1</v>
      </c>
      <c r="BA436" s="138">
        <f>IF(AZ436=1,G436,0)</f>
        <v>0</v>
      </c>
      <c r="BB436" s="138">
        <f>IF(AZ436=2,G436,0)</f>
        <v>0</v>
      </c>
      <c r="BC436" s="138">
        <f>IF(AZ436=3,G436,0)</f>
        <v>0</v>
      </c>
      <c r="BD436" s="138">
        <f>IF(AZ436=4,G436,0)</f>
        <v>0</v>
      </c>
      <c r="BE436" s="138">
        <f>IF(AZ436=5,G436,0)</f>
        <v>0</v>
      </c>
      <c r="CZ436" s="138">
        <v>0.135</v>
      </c>
    </row>
    <row r="437" spans="1:15" ht="12.75">
      <c r="A437" s="171"/>
      <c r="B437" s="172"/>
      <c r="C437" s="173" t="s">
        <v>88</v>
      </c>
      <c r="D437" s="174"/>
      <c r="E437" s="175">
        <v>0</v>
      </c>
      <c r="F437" s="176"/>
      <c r="G437" s="177"/>
      <c r="O437" s="164"/>
    </row>
    <row r="438" spans="1:15" ht="12.75">
      <c r="A438" s="171"/>
      <c r="B438" s="172"/>
      <c r="C438" s="173" t="s">
        <v>298</v>
      </c>
      <c r="D438" s="174"/>
      <c r="E438" s="175">
        <v>3.1916</v>
      </c>
      <c r="F438" s="176"/>
      <c r="G438" s="177"/>
      <c r="O438" s="164"/>
    </row>
    <row r="439" spans="1:15" ht="12.75">
      <c r="A439" s="171"/>
      <c r="B439" s="172"/>
      <c r="C439" s="173" t="s">
        <v>125</v>
      </c>
      <c r="D439" s="174"/>
      <c r="E439" s="175">
        <v>0</v>
      </c>
      <c r="F439" s="176"/>
      <c r="G439" s="177"/>
      <c r="O439" s="164"/>
    </row>
    <row r="440" spans="1:15" ht="12.75">
      <c r="A440" s="171"/>
      <c r="B440" s="172"/>
      <c r="C440" s="173" t="s">
        <v>299</v>
      </c>
      <c r="D440" s="174"/>
      <c r="E440" s="175">
        <v>0</v>
      </c>
      <c r="F440" s="176"/>
      <c r="G440" s="177"/>
      <c r="O440" s="164"/>
    </row>
    <row r="441" spans="1:15" ht="12.75">
      <c r="A441" s="171"/>
      <c r="B441" s="172"/>
      <c r="C441" s="173" t="s">
        <v>300</v>
      </c>
      <c r="D441" s="174"/>
      <c r="E441" s="175">
        <v>3.2724</v>
      </c>
      <c r="F441" s="176"/>
      <c r="G441" s="177"/>
      <c r="O441" s="164"/>
    </row>
    <row r="442" spans="1:15" ht="12.75">
      <c r="A442" s="171"/>
      <c r="B442" s="172"/>
      <c r="C442" s="173" t="s">
        <v>301</v>
      </c>
      <c r="D442" s="174"/>
      <c r="E442" s="175">
        <v>1.414</v>
      </c>
      <c r="F442" s="176"/>
      <c r="G442" s="177"/>
      <c r="O442" s="164"/>
    </row>
    <row r="443" spans="1:104" ht="12.75">
      <c r="A443" s="165">
        <v>18</v>
      </c>
      <c r="B443" s="166" t="s">
        <v>302</v>
      </c>
      <c r="C443" s="167" t="s">
        <v>303</v>
      </c>
      <c r="D443" s="168" t="s">
        <v>85</v>
      </c>
      <c r="E443" s="169">
        <v>602.2883</v>
      </c>
      <c r="F443" s="169">
        <v>0</v>
      </c>
      <c r="G443" s="170">
        <f>E443*F443</f>
        <v>0</v>
      </c>
      <c r="O443" s="164">
        <v>2</v>
      </c>
      <c r="AA443" s="138">
        <v>3</v>
      </c>
      <c r="AB443" s="138">
        <v>1</v>
      </c>
      <c r="AC443" s="138">
        <v>592451</v>
      </c>
      <c r="AZ443" s="138">
        <v>1</v>
      </c>
      <c r="BA443" s="138">
        <f>IF(AZ443=1,G443,0)</f>
        <v>0</v>
      </c>
      <c r="BB443" s="138">
        <f>IF(AZ443=2,G443,0)</f>
        <v>0</v>
      </c>
      <c r="BC443" s="138">
        <f>IF(AZ443=3,G443,0)</f>
        <v>0</v>
      </c>
      <c r="BD443" s="138">
        <f>IF(AZ443=4,G443,0)</f>
        <v>0</v>
      </c>
      <c r="BE443" s="138">
        <f>IF(AZ443=5,G443,0)</f>
        <v>0</v>
      </c>
      <c r="CZ443" s="138">
        <v>0.168</v>
      </c>
    </row>
    <row r="444" spans="1:15" ht="12.75">
      <c r="A444" s="171"/>
      <c r="B444" s="172"/>
      <c r="C444" s="173" t="s">
        <v>86</v>
      </c>
      <c r="D444" s="174"/>
      <c r="E444" s="175">
        <v>0</v>
      </c>
      <c r="F444" s="176"/>
      <c r="G444" s="177"/>
      <c r="O444" s="164"/>
    </row>
    <row r="445" spans="1:15" ht="12.75">
      <c r="A445" s="171"/>
      <c r="B445" s="172"/>
      <c r="C445" s="173" t="s">
        <v>304</v>
      </c>
      <c r="D445" s="174"/>
      <c r="E445" s="175">
        <v>19.796</v>
      </c>
      <c r="F445" s="176"/>
      <c r="G445" s="177"/>
      <c r="O445" s="164"/>
    </row>
    <row r="446" spans="1:15" ht="12.75">
      <c r="A446" s="171"/>
      <c r="B446" s="172"/>
      <c r="C446" s="173" t="s">
        <v>88</v>
      </c>
      <c r="D446" s="174"/>
      <c r="E446" s="175">
        <v>0</v>
      </c>
      <c r="F446" s="176"/>
      <c r="G446" s="177"/>
      <c r="O446" s="164"/>
    </row>
    <row r="447" spans="1:15" ht="12.75">
      <c r="A447" s="171"/>
      <c r="B447" s="172"/>
      <c r="C447" s="173" t="s">
        <v>305</v>
      </c>
      <c r="D447" s="174"/>
      <c r="E447" s="175">
        <v>66.6499</v>
      </c>
      <c r="F447" s="176"/>
      <c r="G447" s="177"/>
      <c r="O447" s="164"/>
    </row>
    <row r="448" spans="1:15" ht="12.75">
      <c r="A448" s="171"/>
      <c r="B448" s="172"/>
      <c r="C448" s="173" t="s">
        <v>90</v>
      </c>
      <c r="D448" s="174"/>
      <c r="E448" s="175">
        <v>0</v>
      </c>
      <c r="F448" s="176"/>
      <c r="G448" s="177"/>
      <c r="O448" s="164"/>
    </row>
    <row r="449" spans="1:15" ht="12.75">
      <c r="A449" s="171"/>
      <c r="B449" s="172"/>
      <c r="C449" s="173" t="s">
        <v>306</v>
      </c>
      <c r="D449" s="174"/>
      <c r="E449" s="175">
        <v>23.1795</v>
      </c>
      <c r="F449" s="176"/>
      <c r="G449" s="177"/>
      <c r="O449" s="164"/>
    </row>
    <row r="450" spans="1:15" ht="12.75">
      <c r="A450" s="171"/>
      <c r="B450" s="172"/>
      <c r="C450" s="173" t="s">
        <v>93</v>
      </c>
      <c r="D450" s="174"/>
      <c r="E450" s="175">
        <v>0</v>
      </c>
      <c r="F450" s="176"/>
      <c r="G450" s="177"/>
      <c r="O450" s="164"/>
    </row>
    <row r="451" spans="1:15" ht="12.75">
      <c r="A451" s="171"/>
      <c r="B451" s="172"/>
      <c r="C451" s="173" t="s">
        <v>307</v>
      </c>
      <c r="D451" s="174"/>
      <c r="E451" s="175">
        <v>4.545</v>
      </c>
      <c r="F451" s="176"/>
      <c r="G451" s="177"/>
      <c r="O451" s="164"/>
    </row>
    <row r="452" spans="1:15" ht="12.75">
      <c r="A452" s="171"/>
      <c r="B452" s="172"/>
      <c r="C452" s="173" t="s">
        <v>95</v>
      </c>
      <c r="D452" s="174"/>
      <c r="E452" s="175">
        <v>0</v>
      </c>
      <c r="F452" s="176"/>
      <c r="G452" s="177"/>
      <c r="O452" s="164"/>
    </row>
    <row r="453" spans="1:15" ht="12.75">
      <c r="A453" s="171"/>
      <c r="B453" s="172"/>
      <c r="C453" s="173" t="s">
        <v>308</v>
      </c>
      <c r="D453" s="174"/>
      <c r="E453" s="175">
        <v>25.9065</v>
      </c>
      <c r="F453" s="176"/>
      <c r="G453" s="177"/>
      <c r="O453" s="164"/>
    </row>
    <row r="454" spans="1:15" ht="12.75">
      <c r="A454" s="171"/>
      <c r="B454" s="172"/>
      <c r="C454" s="173" t="s">
        <v>129</v>
      </c>
      <c r="D454" s="174"/>
      <c r="E454" s="175">
        <v>0</v>
      </c>
      <c r="F454" s="176"/>
      <c r="G454" s="177"/>
      <c r="O454" s="164"/>
    </row>
    <row r="455" spans="1:15" ht="12.75">
      <c r="A455" s="171"/>
      <c r="B455" s="172"/>
      <c r="C455" s="173" t="s">
        <v>309</v>
      </c>
      <c r="D455" s="174"/>
      <c r="E455" s="175">
        <v>5.454</v>
      </c>
      <c r="F455" s="176"/>
      <c r="G455" s="177"/>
      <c r="O455" s="164"/>
    </row>
    <row r="456" spans="1:15" ht="12.75">
      <c r="A456" s="171"/>
      <c r="B456" s="172"/>
      <c r="C456" s="173" t="s">
        <v>97</v>
      </c>
      <c r="D456" s="174"/>
      <c r="E456" s="175">
        <v>0</v>
      </c>
      <c r="F456" s="176"/>
      <c r="G456" s="177"/>
      <c r="O456" s="164"/>
    </row>
    <row r="457" spans="1:15" ht="12.75">
      <c r="A457" s="171"/>
      <c r="B457" s="172"/>
      <c r="C457" s="173" t="s">
        <v>310</v>
      </c>
      <c r="D457" s="174"/>
      <c r="E457" s="175">
        <v>26.2095</v>
      </c>
      <c r="F457" s="176"/>
      <c r="G457" s="177"/>
      <c r="O457" s="164"/>
    </row>
    <row r="458" spans="1:15" ht="12.75">
      <c r="A458" s="171"/>
      <c r="B458" s="172"/>
      <c r="C458" s="173" t="s">
        <v>146</v>
      </c>
      <c r="D458" s="174"/>
      <c r="E458" s="175">
        <v>0</v>
      </c>
      <c r="F458" s="176"/>
      <c r="G458" s="177"/>
      <c r="O458" s="164"/>
    </row>
    <row r="459" spans="1:15" ht="12.75">
      <c r="A459" s="171"/>
      <c r="B459" s="172"/>
      <c r="C459" s="173" t="s">
        <v>311</v>
      </c>
      <c r="D459" s="174"/>
      <c r="E459" s="175">
        <v>49.2375</v>
      </c>
      <c r="F459" s="176"/>
      <c r="G459" s="177"/>
      <c r="O459" s="164"/>
    </row>
    <row r="460" spans="1:15" ht="12.75">
      <c r="A460" s="171"/>
      <c r="B460" s="172"/>
      <c r="C460" s="173" t="s">
        <v>102</v>
      </c>
      <c r="D460" s="174"/>
      <c r="E460" s="175">
        <v>0</v>
      </c>
      <c r="F460" s="176"/>
      <c r="G460" s="177"/>
      <c r="O460" s="164"/>
    </row>
    <row r="461" spans="1:15" ht="12.75">
      <c r="A461" s="171"/>
      <c r="B461" s="172"/>
      <c r="C461" s="173" t="s">
        <v>312</v>
      </c>
      <c r="D461" s="174"/>
      <c r="E461" s="175">
        <v>38.9557</v>
      </c>
      <c r="F461" s="176"/>
      <c r="G461" s="177"/>
      <c r="O461" s="164"/>
    </row>
    <row r="462" spans="1:15" ht="12.75">
      <c r="A462" s="171"/>
      <c r="B462" s="172"/>
      <c r="C462" s="173" t="s">
        <v>104</v>
      </c>
      <c r="D462" s="174"/>
      <c r="E462" s="175">
        <v>0</v>
      </c>
      <c r="F462" s="176"/>
      <c r="G462" s="177"/>
      <c r="O462" s="164"/>
    </row>
    <row r="463" spans="1:15" ht="12.75">
      <c r="A463" s="171"/>
      <c r="B463" s="172"/>
      <c r="C463" s="173" t="s">
        <v>313</v>
      </c>
      <c r="D463" s="174"/>
      <c r="E463" s="175">
        <v>22.422</v>
      </c>
      <c r="F463" s="176"/>
      <c r="G463" s="177"/>
      <c r="O463" s="164"/>
    </row>
    <row r="464" spans="1:15" ht="12.75">
      <c r="A464" s="171"/>
      <c r="B464" s="172"/>
      <c r="C464" s="173" t="s">
        <v>106</v>
      </c>
      <c r="D464" s="174"/>
      <c r="E464" s="175">
        <v>0</v>
      </c>
      <c r="F464" s="176"/>
      <c r="G464" s="177"/>
      <c r="O464" s="164"/>
    </row>
    <row r="465" spans="1:15" ht="12.75">
      <c r="A465" s="171"/>
      <c r="B465" s="172"/>
      <c r="C465" s="173" t="s">
        <v>314</v>
      </c>
      <c r="D465" s="174"/>
      <c r="E465" s="175">
        <v>40.602</v>
      </c>
      <c r="F465" s="176"/>
      <c r="G465" s="177"/>
      <c r="O465" s="164"/>
    </row>
    <row r="466" spans="1:15" ht="12.75">
      <c r="A466" s="171"/>
      <c r="B466" s="172"/>
      <c r="C466" s="173" t="s">
        <v>108</v>
      </c>
      <c r="D466" s="174"/>
      <c r="E466" s="175">
        <v>0</v>
      </c>
      <c r="F466" s="176"/>
      <c r="G466" s="177"/>
      <c r="O466" s="164"/>
    </row>
    <row r="467" spans="1:15" ht="12.75">
      <c r="A467" s="171"/>
      <c r="B467" s="172"/>
      <c r="C467" s="173" t="s">
        <v>315</v>
      </c>
      <c r="D467" s="174"/>
      <c r="E467" s="175">
        <v>22.4977</v>
      </c>
      <c r="F467" s="176"/>
      <c r="G467" s="177"/>
      <c r="O467" s="164"/>
    </row>
    <row r="468" spans="1:15" ht="12.75">
      <c r="A468" s="171"/>
      <c r="B468" s="172"/>
      <c r="C468" s="173" t="s">
        <v>110</v>
      </c>
      <c r="D468" s="174"/>
      <c r="E468" s="175">
        <v>0</v>
      </c>
      <c r="F468" s="176"/>
      <c r="G468" s="177"/>
      <c r="O468" s="164"/>
    </row>
    <row r="469" spans="1:15" ht="12.75">
      <c r="A469" s="171"/>
      <c r="B469" s="172"/>
      <c r="C469" s="173" t="s">
        <v>316</v>
      </c>
      <c r="D469" s="174"/>
      <c r="E469" s="175">
        <v>19.8465</v>
      </c>
      <c r="F469" s="176"/>
      <c r="G469" s="177"/>
      <c r="O469" s="164"/>
    </row>
    <row r="470" spans="1:15" ht="12.75">
      <c r="A470" s="171"/>
      <c r="B470" s="172"/>
      <c r="C470" s="173" t="s">
        <v>152</v>
      </c>
      <c r="D470" s="174"/>
      <c r="E470" s="175">
        <v>0</v>
      </c>
      <c r="F470" s="176"/>
      <c r="G470" s="177"/>
      <c r="O470" s="164"/>
    </row>
    <row r="471" spans="1:15" ht="12.75">
      <c r="A471" s="171"/>
      <c r="B471" s="172"/>
      <c r="C471" s="173" t="s">
        <v>317</v>
      </c>
      <c r="D471" s="174"/>
      <c r="E471" s="175">
        <v>17.4225</v>
      </c>
      <c r="F471" s="176"/>
      <c r="G471" s="177"/>
      <c r="O471" s="164"/>
    </row>
    <row r="472" spans="1:15" ht="12.75">
      <c r="A472" s="171"/>
      <c r="B472" s="172"/>
      <c r="C472" s="173" t="s">
        <v>114</v>
      </c>
      <c r="D472" s="174"/>
      <c r="E472" s="175">
        <v>0</v>
      </c>
      <c r="F472" s="176"/>
      <c r="G472" s="177"/>
      <c r="O472" s="164"/>
    </row>
    <row r="473" spans="1:15" ht="12.75">
      <c r="A473" s="171"/>
      <c r="B473" s="172"/>
      <c r="C473" s="173" t="s">
        <v>318</v>
      </c>
      <c r="D473" s="174"/>
      <c r="E473" s="175">
        <v>19.089</v>
      </c>
      <c r="F473" s="176"/>
      <c r="G473" s="177"/>
      <c r="O473" s="164"/>
    </row>
    <row r="474" spans="1:15" ht="12.75">
      <c r="A474" s="171"/>
      <c r="B474" s="172"/>
      <c r="C474" s="173" t="s">
        <v>116</v>
      </c>
      <c r="D474" s="174"/>
      <c r="E474" s="175">
        <v>0</v>
      </c>
      <c r="F474" s="176"/>
      <c r="G474" s="177"/>
      <c r="O474" s="164"/>
    </row>
    <row r="475" spans="1:15" ht="12.75">
      <c r="A475" s="171"/>
      <c r="B475" s="172"/>
      <c r="C475" s="173" t="s">
        <v>319</v>
      </c>
      <c r="D475" s="174"/>
      <c r="E475" s="175">
        <v>17.9982</v>
      </c>
      <c r="F475" s="176"/>
      <c r="G475" s="177"/>
      <c r="O475" s="164"/>
    </row>
    <row r="476" spans="1:15" ht="12.75">
      <c r="A476" s="171"/>
      <c r="B476" s="172"/>
      <c r="C476" s="173" t="s">
        <v>118</v>
      </c>
      <c r="D476" s="174"/>
      <c r="E476" s="175">
        <v>0</v>
      </c>
      <c r="F476" s="176"/>
      <c r="G476" s="177"/>
      <c r="O476" s="164"/>
    </row>
    <row r="477" spans="1:15" ht="12.75">
      <c r="A477" s="171"/>
      <c r="B477" s="172"/>
      <c r="C477" s="173" t="s">
        <v>320</v>
      </c>
      <c r="D477" s="174"/>
      <c r="E477" s="175">
        <v>39.996</v>
      </c>
      <c r="F477" s="176"/>
      <c r="G477" s="177"/>
      <c r="O477" s="164"/>
    </row>
    <row r="478" spans="1:15" ht="12.75">
      <c r="A478" s="171"/>
      <c r="B478" s="172"/>
      <c r="C478" s="173" t="s">
        <v>131</v>
      </c>
      <c r="D478" s="174"/>
      <c r="E478" s="175">
        <v>0</v>
      </c>
      <c r="F478" s="176"/>
      <c r="G478" s="177"/>
      <c r="O478" s="164"/>
    </row>
    <row r="479" spans="1:15" ht="12.75">
      <c r="A479" s="171"/>
      <c r="B479" s="172"/>
      <c r="C479" s="173" t="s">
        <v>307</v>
      </c>
      <c r="D479" s="174"/>
      <c r="E479" s="175">
        <v>4.545</v>
      </c>
      <c r="F479" s="176"/>
      <c r="G479" s="177"/>
      <c r="O479" s="164"/>
    </row>
    <row r="480" spans="1:15" ht="12.75">
      <c r="A480" s="171"/>
      <c r="B480" s="172"/>
      <c r="C480" s="173" t="s">
        <v>120</v>
      </c>
      <c r="D480" s="174"/>
      <c r="E480" s="175">
        <v>0</v>
      </c>
      <c r="F480" s="176"/>
      <c r="G480" s="177"/>
      <c r="O480" s="164"/>
    </row>
    <row r="481" spans="1:15" ht="12.75">
      <c r="A481" s="171"/>
      <c r="B481" s="172"/>
      <c r="C481" s="173" t="s">
        <v>321</v>
      </c>
      <c r="D481" s="174"/>
      <c r="E481" s="175">
        <v>54.0855</v>
      </c>
      <c r="F481" s="176"/>
      <c r="G481" s="177"/>
      <c r="O481" s="164"/>
    </row>
    <row r="482" spans="1:15" ht="12.75">
      <c r="A482" s="171"/>
      <c r="B482" s="172"/>
      <c r="C482" s="173" t="s">
        <v>122</v>
      </c>
      <c r="D482" s="174"/>
      <c r="E482" s="175">
        <v>0</v>
      </c>
      <c r="F482" s="176"/>
      <c r="G482" s="177"/>
      <c r="O482" s="164"/>
    </row>
    <row r="483" spans="1:15" ht="12.75">
      <c r="A483" s="171"/>
      <c r="B483" s="172"/>
      <c r="C483" s="173" t="s">
        <v>322</v>
      </c>
      <c r="D483" s="174"/>
      <c r="E483" s="175">
        <v>20.1495</v>
      </c>
      <c r="F483" s="176"/>
      <c r="G483" s="177"/>
      <c r="O483" s="164"/>
    </row>
    <row r="484" spans="1:15" ht="12.75">
      <c r="A484" s="171"/>
      <c r="B484" s="172"/>
      <c r="C484" s="173" t="s">
        <v>323</v>
      </c>
      <c r="D484" s="174"/>
      <c r="E484" s="175">
        <v>3.7572</v>
      </c>
      <c r="F484" s="176"/>
      <c r="G484" s="177"/>
      <c r="O484" s="164"/>
    </row>
    <row r="485" spans="1:15" ht="12.75">
      <c r="A485" s="171"/>
      <c r="B485" s="172"/>
      <c r="C485" s="173" t="s">
        <v>125</v>
      </c>
      <c r="D485" s="174"/>
      <c r="E485" s="175">
        <v>0</v>
      </c>
      <c r="F485" s="176"/>
      <c r="G485" s="177"/>
      <c r="O485" s="164"/>
    </row>
    <row r="486" spans="1:15" ht="12.75">
      <c r="A486" s="171"/>
      <c r="B486" s="172"/>
      <c r="C486" s="173" t="s">
        <v>324</v>
      </c>
      <c r="D486" s="174"/>
      <c r="E486" s="175">
        <v>61.3575</v>
      </c>
      <c r="F486" s="176"/>
      <c r="G486" s="177"/>
      <c r="O486" s="164"/>
    </row>
    <row r="487" spans="1:15" ht="12.75">
      <c r="A487" s="171"/>
      <c r="B487" s="172"/>
      <c r="C487" s="173" t="s">
        <v>325</v>
      </c>
      <c r="D487" s="174"/>
      <c r="E487" s="175">
        <v>-1.414</v>
      </c>
      <c r="F487" s="176"/>
      <c r="G487" s="177"/>
      <c r="O487" s="164"/>
    </row>
    <row r="488" spans="1:57" ht="12.75">
      <c r="A488" s="178"/>
      <c r="B488" s="179" t="s">
        <v>70</v>
      </c>
      <c r="C488" s="180" t="str">
        <f>CONCATENATE(B265," ",C265)</f>
        <v>5 Komunikace</v>
      </c>
      <c r="D488" s="178"/>
      <c r="E488" s="181"/>
      <c r="F488" s="181"/>
      <c r="G488" s="182">
        <f>SUM(G265:G487)</f>
        <v>0</v>
      </c>
      <c r="O488" s="164">
        <v>4</v>
      </c>
      <c r="BA488" s="183">
        <f>SUM(BA265:BA487)</f>
        <v>0</v>
      </c>
      <c r="BB488" s="183">
        <f>SUM(BB265:BB487)</f>
        <v>0</v>
      </c>
      <c r="BC488" s="183">
        <f>SUM(BC265:BC487)</f>
        <v>0</v>
      </c>
      <c r="BD488" s="183">
        <f>SUM(BD265:BD487)</f>
        <v>0</v>
      </c>
      <c r="BE488" s="183">
        <f>SUM(BE265:BE487)</f>
        <v>0</v>
      </c>
    </row>
    <row r="489" spans="1:15" ht="12.75">
      <c r="A489" s="157" t="s">
        <v>67</v>
      </c>
      <c r="B489" s="158" t="s">
        <v>326</v>
      </c>
      <c r="C489" s="159" t="s">
        <v>327</v>
      </c>
      <c r="D489" s="160"/>
      <c r="E489" s="161"/>
      <c r="F489" s="161"/>
      <c r="G489" s="162"/>
      <c r="H489" s="163"/>
      <c r="I489" s="163"/>
      <c r="O489" s="164">
        <v>1</v>
      </c>
    </row>
    <row r="490" spans="1:104" ht="12.75">
      <c r="A490" s="165">
        <v>19</v>
      </c>
      <c r="B490" s="166" t="s">
        <v>328</v>
      </c>
      <c r="C490" s="167" t="s">
        <v>329</v>
      </c>
      <c r="D490" s="168" t="s">
        <v>330</v>
      </c>
      <c r="E490" s="169">
        <v>7</v>
      </c>
      <c r="F490" s="169">
        <v>0</v>
      </c>
      <c r="G490" s="170">
        <f>E490*F490</f>
        <v>0</v>
      </c>
      <c r="O490" s="164">
        <v>2</v>
      </c>
      <c r="AA490" s="138">
        <v>1</v>
      </c>
      <c r="AB490" s="138">
        <v>1</v>
      </c>
      <c r="AC490" s="138">
        <v>1</v>
      </c>
      <c r="AZ490" s="138">
        <v>1</v>
      </c>
      <c r="BA490" s="138">
        <f>IF(AZ490=1,G490,0)</f>
        <v>0</v>
      </c>
      <c r="BB490" s="138">
        <f>IF(AZ490=2,G490,0)</f>
        <v>0</v>
      </c>
      <c r="BC490" s="138">
        <f>IF(AZ490=3,G490,0)</f>
        <v>0</v>
      </c>
      <c r="BD490" s="138">
        <f>IF(AZ490=4,G490,0)</f>
        <v>0</v>
      </c>
      <c r="BE490" s="138">
        <f>IF(AZ490=5,G490,0)</f>
        <v>0</v>
      </c>
      <c r="CZ490" s="138">
        <v>0.272</v>
      </c>
    </row>
    <row r="491" spans="1:15" ht="12.75">
      <c r="A491" s="171"/>
      <c r="B491" s="172"/>
      <c r="C491" s="173" t="s">
        <v>152</v>
      </c>
      <c r="D491" s="174"/>
      <c r="E491" s="175">
        <v>0</v>
      </c>
      <c r="F491" s="176"/>
      <c r="G491" s="177"/>
      <c r="O491" s="164"/>
    </row>
    <row r="492" spans="1:15" ht="12.75">
      <c r="A492" s="171"/>
      <c r="B492" s="172"/>
      <c r="C492" s="173">
        <v>2</v>
      </c>
      <c r="D492" s="174"/>
      <c r="E492" s="175">
        <v>2</v>
      </c>
      <c r="F492" s="176"/>
      <c r="G492" s="177"/>
      <c r="O492" s="164"/>
    </row>
    <row r="493" spans="1:15" ht="12.75">
      <c r="A493" s="171"/>
      <c r="B493" s="172"/>
      <c r="C493" s="173" t="s">
        <v>114</v>
      </c>
      <c r="D493" s="174"/>
      <c r="E493" s="175">
        <v>0</v>
      </c>
      <c r="F493" s="176"/>
      <c r="G493" s="177"/>
      <c r="O493" s="164"/>
    </row>
    <row r="494" spans="1:15" ht="12.75">
      <c r="A494" s="171"/>
      <c r="B494" s="172"/>
      <c r="C494" s="173">
        <v>1</v>
      </c>
      <c r="D494" s="174"/>
      <c r="E494" s="175">
        <v>1</v>
      </c>
      <c r="F494" s="176"/>
      <c r="G494" s="177"/>
      <c r="O494" s="164"/>
    </row>
    <row r="495" spans="1:15" ht="12.75">
      <c r="A495" s="171"/>
      <c r="B495" s="172"/>
      <c r="C495" s="173" t="s">
        <v>118</v>
      </c>
      <c r="D495" s="174"/>
      <c r="E495" s="175">
        <v>0</v>
      </c>
      <c r="F495" s="176"/>
      <c r="G495" s="177"/>
      <c r="O495" s="164"/>
    </row>
    <row r="496" spans="1:15" ht="12.75">
      <c r="A496" s="171"/>
      <c r="B496" s="172"/>
      <c r="C496" s="173">
        <v>1</v>
      </c>
      <c r="D496" s="174"/>
      <c r="E496" s="175">
        <v>1</v>
      </c>
      <c r="F496" s="176"/>
      <c r="G496" s="177"/>
      <c r="O496" s="164"/>
    </row>
    <row r="497" spans="1:15" ht="12.75">
      <c r="A497" s="171"/>
      <c r="B497" s="172"/>
      <c r="C497" s="173" t="s">
        <v>122</v>
      </c>
      <c r="D497" s="174"/>
      <c r="E497" s="175">
        <v>0</v>
      </c>
      <c r="F497" s="176"/>
      <c r="G497" s="177"/>
      <c r="O497" s="164"/>
    </row>
    <row r="498" spans="1:15" ht="12.75">
      <c r="A498" s="171"/>
      <c r="B498" s="172"/>
      <c r="C498" s="173">
        <v>1</v>
      </c>
      <c r="D498" s="174"/>
      <c r="E498" s="175">
        <v>1</v>
      </c>
      <c r="F498" s="176"/>
      <c r="G498" s="177"/>
      <c r="O498" s="164"/>
    </row>
    <row r="499" spans="1:15" ht="12.75">
      <c r="A499" s="171"/>
      <c r="B499" s="172"/>
      <c r="C499" s="173" t="s">
        <v>125</v>
      </c>
      <c r="D499" s="174"/>
      <c r="E499" s="175">
        <v>0</v>
      </c>
      <c r="F499" s="176"/>
      <c r="G499" s="177"/>
      <c r="O499" s="164"/>
    </row>
    <row r="500" spans="1:15" ht="12.75">
      <c r="A500" s="171"/>
      <c r="B500" s="172"/>
      <c r="C500" s="173">
        <v>2</v>
      </c>
      <c r="D500" s="174"/>
      <c r="E500" s="175">
        <v>2</v>
      </c>
      <c r="F500" s="176"/>
      <c r="G500" s="177"/>
      <c r="O500" s="164"/>
    </row>
    <row r="501" spans="1:57" ht="12.75">
      <c r="A501" s="178"/>
      <c r="B501" s="179" t="s">
        <v>70</v>
      </c>
      <c r="C501" s="180" t="str">
        <f>CONCATENATE(B489," ",C489)</f>
        <v>8 Trubní vedení</v>
      </c>
      <c r="D501" s="178"/>
      <c r="E501" s="181"/>
      <c r="F501" s="181"/>
      <c r="G501" s="182">
        <f>SUM(G489:G500)</f>
        <v>0</v>
      </c>
      <c r="O501" s="164">
        <v>4</v>
      </c>
      <c r="BA501" s="183">
        <f>SUM(BA489:BA500)</f>
        <v>0</v>
      </c>
      <c r="BB501" s="183">
        <f>SUM(BB489:BB500)</f>
        <v>0</v>
      </c>
      <c r="BC501" s="183">
        <f>SUM(BC489:BC500)</f>
        <v>0</v>
      </c>
      <c r="BD501" s="183">
        <f>SUM(BD489:BD500)</f>
        <v>0</v>
      </c>
      <c r="BE501" s="183">
        <f>SUM(BE489:BE500)</f>
        <v>0</v>
      </c>
    </row>
    <row r="502" spans="1:15" ht="12.75">
      <c r="A502" s="157" t="s">
        <v>67</v>
      </c>
      <c r="B502" s="158" t="s">
        <v>331</v>
      </c>
      <c r="C502" s="159" t="s">
        <v>332</v>
      </c>
      <c r="D502" s="160"/>
      <c r="E502" s="161"/>
      <c r="F502" s="161"/>
      <c r="G502" s="162"/>
      <c r="H502" s="163"/>
      <c r="I502" s="163"/>
      <c r="O502" s="164">
        <v>1</v>
      </c>
    </row>
    <row r="503" spans="1:104" ht="12.75">
      <c r="A503" s="165">
        <v>20</v>
      </c>
      <c r="B503" s="166" t="s">
        <v>333</v>
      </c>
      <c r="C503" s="167" t="s">
        <v>334</v>
      </c>
      <c r="D503" s="168" t="s">
        <v>141</v>
      </c>
      <c r="E503" s="169">
        <v>386.4</v>
      </c>
      <c r="F503" s="169">
        <v>0</v>
      </c>
      <c r="G503" s="170">
        <f>E503*F503</f>
        <v>0</v>
      </c>
      <c r="O503" s="164">
        <v>2</v>
      </c>
      <c r="AA503" s="138">
        <v>1</v>
      </c>
      <c r="AB503" s="138">
        <v>1</v>
      </c>
      <c r="AC503" s="138">
        <v>1</v>
      </c>
      <c r="AZ503" s="138">
        <v>1</v>
      </c>
      <c r="BA503" s="138">
        <f>IF(AZ503=1,G503,0)</f>
        <v>0</v>
      </c>
      <c r="BB503" s="138">
        <f>IF(AZ503=2,G503,0)</f>
        <v>0</v>
      </c>
      <c r="BC503" s="138">
        <f>IF(AZ503=3,G503,0)</f>
        <v>0</v>
      </c>
      <c r="BD503" s="138">
        <f>IF(AZ503=4,G503,0)</f>
        <v>0</v>
      </c>
      <c r="BE503" s="138">
        <f>IF(AZ503=5,G503,0)</f>
        <v>0</v>
      </c>
      <c r="CZ503" s="138">
        <v>0.136</v>
      </c>
    </row>
    <row r="504" spans="1:15" ht="12.75">
      <c r="A504" s="171"/>
      <c r="B504" s="172"/>
      <c r="C504" s="173" t="s">
        <v>86</v>
      </c>
      <c r="D504" s="174"/>
      <c r="E504" s="175">
        <v>0</v>
      </c>
      <c r="F504" s="176"/>
      <c r="G504" s="177"/>
      <c r="O504" s="164"/>
    </row>
    <row r="505" spans="1:15" ht="12.75">
      <c r="A505" s="171"/>
      <c r="B505" s="172"/>
      <c r="C505" s="173">
        <v>14</v>
      </c>
      <c r="D505" s="174"/>
      <c r="E505" s="175">
        <v>14</v>
      </c>
      <c r="F505" s="176"/>
      <c r="G505" s="177"/>
      <c r="O505" s="164"/>
    </row>
    <row r="506" spans="1:15" ht="12.75">
      <c r="A506" s="171"/>
      <c r="B506" s="172"/>
      <c r="C506" s="173" t="s">
        <v>88</v>
      </c>
      <c r="D506" s="174"/>
      <c r="E506" s="175">
        <v>0</v>
      </c>
      <c r="F506" s="176"/>
      <c r="G506" s="177"/>
      <c r="O506" s="164"/>
    </row>
    <row r="507" spans="1:15" ht="12.75">
      <c r="A507" s="171"/>
      <c r="B507" s="172"/>
      <c r="C507" s="173" t="s">
        <v>142</v>
      </c>
      <c r="D507" s="174"/>
      <c r="E507" s="175">
        <v>52</v>
      </c>
      <c r="F507" s="176"/>
      <c r="G507" s="177"/>
      <c r="O507" s="164"/>
    </row>
    <row r="508" spans="1:15" ht="12.75">
      <c r="A508" s="171"/>
      <c r="B508" s="172"/>
      <c r="C508" s="173" t="s">
        <v>90</v>
      </c>
      <c r="D508" s="174"/>
      <c r="E508" s="175">
        <v>0</v>
      </c>
      <c r="F508" s="176"/>
      <c r="G508" s="177"/>
      <c r="O508" s="164"/>
    </row>
    <row r="509" spans="1:15" ht="12.75">
      <c r="A509" s="171"/>
      <c r="B509" s="172"/>
      <c r="C509" s="173" t="s">
        <v>335</v>
      </c>
      <c r="D509" s="174"/>
      <c r="E509" s="175">
        <v>15.3</v>
      </c>
      <c r="F509" s="176"/>
      <c r="G509" s="177"/>
      <c r="O509" s="164"/>
    </row>
    <row r="510" spans="1:15" ht="12.75">
      <c r="A510" s="171"/>
      <c r="B510" s="172"/>
      <c r="C510" s="173" t="s">
        <v>93</v>
      </c>
      <c r="D510" s="174"/>
      <c r="E510" s="175">
        <v>0</v>
      </c>
      <c r="F510" s="176"/>
      <c r="G510" s="177"/>
      <c r="O510" s="164"/>
    </row>
    <row r="511" spans="1:15" ht="12.75">
      <c r="A511" s="171"/>
      <c r="B511" s="172"/>
      <c r="C511" s="173">
        <v>3</v>
      </c>
      <c r="D511" s="174"/>
      <c r="E511" s="175">
        <v>3</v>
      </c>
      <c r="F511" s="176"/>
      <c r="G511" s="177"/>
      <c r="O511" s="164"/>
    </row>
    <row r="512" spans="1:15" ht="12.75">
      <c r="A512" s="171"/>
      <c r="B512" s="172"/>
      <c r="C512" s="173" t="s">
        <v>95</v>
      </c>
      <c r="D512" s="174"/>
      <c r="E512" s="175">
        <v>0</v>
      </c>
      <c r="F512" s="176"/>
      <c r="G512" s="177"/>
      <c r="O512" s="164"/>
    </row>
    <row r="513" spans="1:15" ht="12.75">
      <c r="A513" s="171"/>
      <c r="B513" s="172"/>
      <c r="C513" s="173" t="s">
        <v>144</v>
      </c>
      <c r="D513" s="174"/>
      <c r="E513" s="175">
        <v>17.1</v>
      </c>
      <c r="F513" s="176"/>
      <c r="G513" s="177"/>
      <c r="O513" s="164"/>
    </row>
    <row r="514" spans="1:15" ht="12.75">
      <c r="A514" s="171"/>
      <c r="B514" s="172"/>
      <c r="C514" s="173" t="s">
        <v>129</v>
      </c>
      <c r="D514" s="174"/>
      <c r="E514" s="175">
        <v>0</v>
      </c>
      <c r="F514" s="176"/>
      <c r="G514" s="177"/>
      <c r="O514" s="164"/>
    </row>
    <row r="515" spans="1:15" ht="12.75">
      <c r="A515" s="171"/>
      <c r="B515" s="172"/>
      <c r="C515" s="173" t="s">
        <v>336</v>
      </c>
      <c r="D515" s="174"/>
      <c r="E515" s="175">
        <v>3.6</v>
      </c>
      <c r="F515" s="176"/>
      <c r="G515" s="177"/>
      <c r="O515" s="164"/>
    </row>
    <row r="516" spans="1:15" ht="12.75">
      <c r="A516" s="171"/>
      <c r="B516" s="172"/>
      <c r="C516" s="173" t="s">
        <v>97</v>
      </c>
      <c r="D516" s="174"/>
      <c r="E516" s="175">
        <v>0</v>
      </c>
      <c r="F516" s="176"/>
      <c r="G516" s="177"/>
      <c r="O516" s="164"/>
    </row>
    <row r="517" spans="1:15" ht="12.75">
      <c r="A517" s="171"/>
      <c r="B517" s="172"/>
      <c r="C517" s="173" t="s">
        <v>337</v>
      </c>
      <c r="D517" s="174"/>
      <c r="E517" s="175">
        <v>17.3</v>
      </c>
      <c r="F517" s="176"/>
      <c r="G517" s="177"/>
      <c r="O517" s="164"/>
    </row>
    <row r="518" spans="1:15" ht="12.75">
      <c r="A518" s="171"/>
      <c r="B518" s="172"/>
      <c r="C518" s="173" t="s">
        <v>146</v>
      </c>
      <c r="D518" s="174"/>
      <c r="E518" s="175">
        <v>0</v>
      </c>
      <c r="F518" s="176"/>
      <c r="G518" s="177"/>
      <c r="O518" s="164"/>
    </row>
    <row r="519" spans="1:15" ht="12.75">
      <c r="A519" s="171"/>
      <c r="B519" s="172"/>
      <c r="C519" s="173" t="s">
        <v>338</v>
      </c>
      <c r="D519" s="174"/>
      <c r="E519" s="175">
        <v>32.5</v>
      </c>
      <c r="F519" s="176"/>
      <c r="G519" s="177"/>
      <c r="O519" s="164"/>
    </row>
    <row r="520" spans="1:15" ht="12.75">
      <c r="A520" s="171"/>
      <c r="B520" s="172"/>
      <c r="C520" s="173" t="s">
        <v>102</v>
      </c>
      <c r="D520" s="174"/>
      <c r="E520" s="175">
        <v>0</v>
      </c>
      <c r="F520" s="176"/>
      <c r="G520" s="177"/>
      <c r="O520" s="164"/>
    </row>
    <row r="521" spans="1:15" ht="12.75">
      <c r="A521" s="171"/>
      <c r="B521" s="172"/>
      <c r="C521" s="173" t="s">
        <v>339</v>
      </c>
      <c r="D521" s="174"/>
      <c r="E521" s="175">
        <v>20.3</v>
      </c>
      <c r="F521" s="176"/>
      <c r="G521" s="177"/>
      <c r="O521" s="164"/>
    </row>
    <row r="522" spans="1:15" ht="12.75">
      <c r="A522" s="171"/>
      <c r="B522" s="172"/>
      <c r="C522" s="173" t="s">
        <v>104</v>
      </c>
      <c r="D522" s="174"/>
      <c r="E522" s="175">
        <v>0</v>
      </c>
      <c r="F522" s="176"/>
      <c r="G522" s="177"/>
      <c r="O522" s="164"/>
    </row>
    <row r="523" spans="1:15" ht="12.75">
      <c r="A523" s="171"/>
      <c r="B523" s="172"/>
      <c r="C523" s="173" t="s">
        <v>149</v>
      </c>
      <c r="D523" s="174"/>
      <c r="E523" s="175">
        <v>13.4</v>
      </c>
      <c r="F523" s="176"/>
      <c r="G523" s="177"/>
      <c r="O523" s="164"/>
    </row>
    <row r="524" spans="1:15" ht="12.75">
      <c r="A524" s="171"/>
      <c r="B524" s="172"/>
      <c r="C524" s="173" t="s">
        <v>106</v>
      </c>
      <c r="D524" s="174"/>
      <c r="E524" s="175">
        <v>0</v>
      </c>
      <c r="F524" s="176"/>
      <c r="G524" s="177"/>
      <c r="O524" s="164"/>
    </row>
    <row r="525" spans="1:15" ht="12.75">
      <c r="A525" s="171"/>
      <c r="B525" s="172"/>
      <c r="C525" s="173" t="s">
        <v>340</v>
      </c>
      <c r="D525" s="174"/>
      <c r="E525" s="175">
        <v>26.7</v>
      </c>
      <c r="F525" s="176"/>
      <c r="G525" s="177"/>
      <c r="O525" s="164"/>
    </row>
    <row r="526" spans="1:15" ht="12.75">
      <c r="A526" s="171"/>
      <c r="B526" s="172"/>
      <c r="C526" s="173" t="s">
        <v>108</v>
      </c>
      <c r="D526" s="174"/>
      <c r="E526" s="175">
        <v>0</v>
      </c>
      <c r="F526" s="176"/>
      <c r="G526" s="177"/>
      <c r="O526" s="164"/>
    </row>
    <row r="527" spans="1:15" ht="12.75">
      <c r="A527" s="171"/>
      <c r="B527" s="172"/>
      <c r="C527" s="173" t="s">
        <v>341</v>
      </c>
      <c r="D527" s="174"/>
      <c r="E527" s="175">
        <v>13.5</v>
      </c>
      <c r="F527" s="176"/>
      <c r="G527" s="177"/>
      <c r="O527" s="164"/>
    </row>
    <row r="528" spans="1:15" ht="12.75">
      <c r="A528" s="171"/>
      <c r="B528" s="172"/>
      <c r="C528" s="173" t="s">
        <v>110</v>
      </c>
      <c r="D528" s="174"/>
      <c r="E528" s="175">
        <v>0</v>
      </c>
      <c r="F528" s="176"/>
      <c r="G528" s="177"/>
      <c r="O528" s="164"/>
    </row>
    <row r="529" spans="1:15" ht="12.75">
      <c r="A529" s="171"/>
      <c r="B529" s="172"/>
      <c r="C529" s="173" t="s">
        <v>342</v>
      </c>
      <c r="D529" s="174"/>
      <c r="E529" s="175">
        <v>13.1</v>
      </c>
      <c r="F529" s="176"/>
      <c r="G529" s="177"/>
      <c r="O529" s="164"/>
    </row>
    <row r="530" spans="1:15" ht="12.75">
      <c r="A530" s="171"/>
      <c r="B530" s="172"/>
      <c r="C530" s="173" t="s">
        <v>152</v>
      </c>
      <c r="D530" s="174"/>
      <c r="E530" s="175">
        <v>0</v>
      </c>
      <c r="F530" s="176"/>
      <c r="G530" s="177"/>
      <c r="O530" s="164"/>
    </row>
    <row r="531" spans="1:15" ht="12.75">
      <c r="A531" s="171"/>
      <c r="B531" s="172"/>
      <c r="C531" s="173" t="s">
        <v>343</v>
      </c>
      <c r="D531" s="174"/>
      <c r="E531" s="175">
        <v>11.5</v>
      </c>
      <c r="F531" s="176"/>
      <c r="G531" s="177"/>
      <c r="O531" s="164"/>
    </row>
    <row r="532" spans="1:15" ht="12.75">
      <c r="A532" s="171"/>
      <c r="B532" s="172"/>
      <c r="C532" s="173" t="s">
        <v>114</v>
      </c>
      <c r="D532" s="174"/>
      <c r="E532" s="175">
        <v>0</v>
      </c>
      <c r="F532" s="176"/>
      <c r="G532" s="177"/>
      <c r="O532" s="164"/>
    </row>
    <row r="533" spans="1:15" ht="12.75">
      <c r="A533" s="171"/>
      <c r="B533" s="172"/>
      <c r="C533" s="173" t="s">
        <v>344</v>
      </c>
      <c r="D533" s="174"/>
      <c r="E533" s="175">
        <v>10.5</v>
      </c>
      <c r="F533" s="176"/>
      <c r="G533" s="177"/>
      <c r="O533" s="164"/>
    </row>
    <row r="534" spans="1:15" ht="12.75">
      <c r="A534" s="171"/>
      <c r="B534" s="172"/>
      <c r="C534" s="173" t="s">
        <v>116</v>
      </c>
      <c r="D534" s="174"/>
      <c r="E534" s="175">
        <v>0</v>
      </c>
      <c r="F534" s="176"/>
      <c r="G534" s="177"/>
      <c r="O534" s="164"/>
    </row>
    <row r="535" spans="1:15" ht="12.75">
      <c r="A535" s="171"/>
      <c r="B535" s="172"/>
      <c r="C535" s="173" t="s">
        <v>345</v>
      </c>
      <c r="D535" s="174"/>
      <c r="E535" s="175">
        <v>9.9</v>
      </c>
      <c r="F535" s="176"/>
      <c r="G535" s="177"/>
      <c r="O535" s="164"/>
    </row>
    <row r="536" spans="1:15" ht="12.75">
      <c r="A536" s="171"/>
      <c r="B536" s="172"/>
      <c r="C536" s="173" t="s">
        <v>118</v>
      </c>
      <c r="D536" s="174"/>
      <c r="E536" s="175">
        <v>0</v>
      </c>
      <c r="F536" s="176"/>
      <c r="G536" s="177"/>
      <c r="O536" s="164"/>
    </row>
    <row r="537" spans="1:15" ht="12.75">
      <c r="A537" s="171"/>
      <c r="B537" s="172"/>
      <c r="C537" s="173" t="s">
        <v>156</v>
      </c>
      <c r="D537" s="174"/>
      <c r="E537" s="175">
        <v>26.4</v>
      </c>
      <c r="F537" s="176"/>
      <c r="G537" s="177"/>
      <c r="O537" s="164"/>
    </row>
    <row r="538" spans="1:15" ht="12.75">
      <c r="A538" s="171"/>
      <c r="B538" s="172"/>
      <c r="C538" s="173" t="s">
        <v>131</v>
      </c>
      <c r="D538" s="174"/>
      <c r="E538" s="175">
        <v>0</v>
      </c>
      <c r="F538" s="176"/>
      <c r="G538" s="177"/>
      <c r="O538" s="164"/>
    </row>
    <row r="539" spans="1:15" ht="12.75">
      <c r="A539" s="171"/>
      <c r="B539" s="172"/>
      <c r="C539" s="173">
        <v>3</v>
      </c>
      <c r="D539" s="174"/>
      <c r="E539" s="175">
        <v>3</v>
      </c>
      <c r="F539" s="176"/>
      <c r="G539" s="177"/>
      <c r="O539" s="164"/>
    </row>
    <row r="540" spans="1:15" ht="12.75">
      <c r="A540" s="171"/>
      <c r="B540" s="172"/>
      <c r="C540" s="173" t="s">
        <v>120</v>
      </c>
      <c r="D540" s="174"/>
      <c r="E540" s="175">
        <v>0</v>
      </c>
      <c r="F540" s="176"/>
      <c r="G540" s="177"/>
      <c r="O540" s="164"/>
    </row>
    <row r="541" spans="1:15" ht="12.75">
      <c r="A541" s="171"/>
      <c r="B541" s="172"/>
      <c r="C541" s="173" t="s">
        <v>346</v>
      </c>
      <c r="D541" s="174"/>
      <c r="E541" s="175">
        <v>35.7</v>
      </c>
      <c r="F541" s="176"/>
      <c r="G541" s="177"/>
      <c r="O541" s="164"/>
    </row>
    <row r="542" spans="1:15" ht="12.75">
      <c r="A542" s="171"/>
      <c r="B542" s="172"/>
      <c r="C542" s="173" t="s">
        <v>122</v>
      </c>
      <c r="D542" s="174"/>
      <c r="E542" s="175">
        <v>0</v>
      </c>
      <c r="F542" s="176"/>
      <c r="G542" s="177"/>
      <c r="O542" s="164"/>
    </row>
    <row r="543" spans="1:15" ht="12.75">
      <c r="A543" s="171"/>
      <c r="B543" s="172"/>
      <c r="C543" s="173" t="s">
        <v>347</v>
      </c>
      <c r="D543" s="174"/>
      <c r="E543" s="175">
        <v>14.8</v>
      </c>
      <c r="F543" s="176"/>
      <c r="G543" s="177"/>
      <c r="O543" s="164"/>
    </row>
    <row r="544" spans="1:15" ht="12.75">
      <c r="A544" s="171"/>
      <c r="B544" s="172"/>
      <c r="C544" s="173" t="s">
        <v>158</v>
      </c>
      <c r="D544" s="174"/>
      <c r="E544" s="175">
        <v>1.2</v>
      </c>
      <c r="F544" s="176"/>
      <c r="G544" s="177"/>
      <c r="O544" s="164"/>
    </row>
    <row r="545" spans="1:15" ht="12.75">
      <c r="A545" s="171"/>
      <c r="B545" s="172"/>
      <c r="C545" s="173" t="s">
        <v>125</v>
      </c>
      <c r="D545" s="174"/>
      <c r="E545" s="175">
        <v>0</v>
      </c>
      <c r="F545" s="176"/>
      <c r="G545" s="177"/>
      <c r="O545" s="164"/>
    </row>
    <row r="546" spans="1:15" ht="12.75">
      <c r="A546" s="171"/>
      <c r="B546" s="172"/>
      <c r="C546" s="173" t="s">
        <v>159</v>
      </c>
      <c r="D546" s="174"/>
      <c r="E546" s="175">
        <v>21.5</v>
      </c>
      <c r="F546" s="176"/>
      <c r="G546" s="177"/>
      <c r="O546" s="164"/>
    </row>
    <row r="547" spans="1:15" ht="12.75">
      <c r="A547" s="171"/>
      <c r="B547" s="172"/>
      <c r="C547" s="173" t="s">
        <v>160</v>
      </c>
      <c r="D547" s="174"/>
      <c r="E547" s="175">
        <v>10.1</v>
      </c>
      <c r="F547" s="176"/>
      <c r="G547" s="177"/>
      <c r="O547" s="164"/>
    </row>
    <row r="548" spans="1:104" ht="12.75">
      <c r="A548" s="165">
        <v>21</v>
      </c>
      <c r="B548" s="166" t="s">
        <v>348</v>
      </c>
      <c r="C548" s="167" t="s">
        <v>349</v>
      </c>
      <c r="D548" s="168" t="s">
        <v>141</v>
      </c>
      <c r="E548" s="169">
        <v>77.3</v>
      </c>
      <c r="F548" s="169">
        <v>0</v>
      </c>
      <c r="G548" s="170">
        <f>E548*F548</f>
        <v>0</v>
      </c>
      <c r="O548" s="164">
        <v>2</v>
      </c>
      <c r="AA548" s="138">
        <v>1</v>
      </c>
      <c r="AB548" s="138">
        <v>1</v>
      </c>
      <c r="AC548" s="138">
        <v>1</v>
      </c>
      <c r="AZ548" s="138">
        <v>1</v>
      </c>
      <c r="BA548" s="138">
        <f>IF(AZ548=1,G548,0)</f>
        <v>0</v>
      </c>
      <c r="BB548" s="138">
        <f>IF(AZ548=2,G548,0)</f>
        <v>0</v>
      </c>
      <c r="BC548" s="138">
        <f>IF(AZ548=3,G548,0)</f>
        <v>0</v>
      </c>
      <c r="BD548" s="138">
        <f>IF(AZ548=4,G548,0)</f>
        <v>0</v>
      </c>
      <c r="BE548" s="138">
        <f>IF(AZ548=5,G548,0)</f>
        <v>0</v>
      </c>
      <c r="CZ548" s="138">
        <v>0</v>
      </c>
    </row>
    <row r="549" spans="1:15" ht="12.75">
      <c r="A549" s="171"/>
      <c r="B549" s="172"/>
      <c r="C549" s="173" t="s">
        <v>86</v>
      </c>
      <c r="D549" s="174"/>
      <c r="E549" s="175">
        <v>0</v>
      </c>
      <c r="F549" s="176"/>
      <c r="G549" s="177"/>
      <c r="O549" s="164"/>
    </row>
    <row r="550" spans="1:15" ht="12.75">
      <c r="A550" s="171"/>
      <c r="B550" s="172"/>
      <c r="C550" s="173">
        <v>14</v>
      </c>
      <c r="D550" s="174"/>
      <c r="E550" s="175">
        <v>14</v>
      </c>
      <c r="F550" s="176"/>
      <c r="G550" s="177"/>
      <c r="O550" s="164"/>
    </row>
    <row r="551" spans="1:15" ht="12.75">
      <c r="A551" s="171"/>
      <c r="B551" s="172"/>
      <c r="C551" s="173" t="s">
        <v>88</v>
      </c>
      <c r="D551" s="174"/>
      <c r="E551" s="175">
        <v>0</v>
      </c>
      <c r="F551" s="176"/>
      <c r="G551" s="177"/>
      <c r="O551" s="164"/>
    </row>
    <row r="552" spans="1:15" ht="12.75">
      <c r="A552" s="171"/>
      <c r="B552" s="172"/>
      <c r="C552" s="173" t="s">
        <v>142</v>
      </c>
      <c r="D552" s="174"/>
      <c r="E552" s="175">
        <v>52</v>
      </c>
      <c r="F552" s="176"/>
      <c r="G552" s="177"/>
      <c r="O552" s="164"/>
    </row>
    <row r="553" spans="1:15" ht="12.75">
      <c r="A553" s="171"/>
      <c r="B553" s="172"/>
      <c r="C553" s="173" t="s">
        <v>122</v>
      </c>
      <c r="D553" s="174"/>
      <c r="E553" s="175">
        <v>0</v>
      </c>
      <c r="F553" s="176"/>
      <c r="G553" s="177"/>
      <c r="O553" s="164"/>
    </row>
    <row r="554" spans="1:15" ht="12.75">
      <c r="A554" s="171"/>
      <c r="B554" s="172"/>
      <c r="C554" s="173" t="s">
        <v>158</v>
      </c>
      <c r="D554" s="174"/>
      <c r="E554" s="175">
        <v>1.2</v>
      </c>
      <c r="F554" s="176"/>
      <c r="G554" s="177"/>
      <c r="O554" s="164"/>
    </row>
    <row r="555" spans="1:15" ht="12.75">
      <c r="A555" s="171"/>
      <c r="B555" s="172"/>
      <c r="C555" s="173" t="s">
        <v>125</v>
      </c>
      <c r="D555" s="174"/>
      <c r="E555" s="175">
        <v>0</v>
      </c>
      <c r="F555" s="176"/>
      <c r="G555" s="177"/>
      <c r="O555" s="164"/>
    </row>
    <row r="556" spans="1:15" ht="12.75">
      <c r="A556" s="171"/>
      <c r="B556" s="172"/>
      <c r="C556" s="173" t="s">
        <v>160</v>
      </c>
      <c r="D556" s="174"/>
      <c r="E556" s="175">
        <v>10.1</v>
      </c>
      <c r="F556" s="176"/>
      <c r="G556" s="177"/>
      <c r="O556" s="164"/>
    </row>
    <row r="557" spans="1:104" ht="12.75">
      <c r="A557" s="165">
        <v>22</v>
      </c>
      <c r="B557" s="166" t="s">
        <v>350</v>
      </c>
      <c r="C557" s="167" t="s">
        <v>351</v>
      </c>
      <c r="D557" s="168" t="s">
        <v>141</v>
      </c>
      <c r="E557" s="169">
        <v>109.8</v>
      </c>
      <c r="F557" s="169">
        <v>0</v>
      </c>
      <c r="G557" s="170">
        <f>E557*F557</f>
        <v>0</v>
      </c>
      <c r="O557" s="164">
        <v>2</v>
      </c>
      <c r="AA557" s="138">
        <v>1</v>
      </c>
      <c r="AB557" s="138">
        <v>1</v>
      </c>
      <c r="AC557" s="138">
        <v>1</v>
      </c>
      <c r="AZ557" s="138">
        <v>1</v>
      </c>
      <c r="BA557" s="138">
        <f>IF(AZ557=1,G557,0)</f>
        <v>0</v>
      </c>
      <c r="BB557" s="138">
        <f>IF(AZ557=2,G557,0)</f>
        <v>0</v>
      </c>
      <c r="BC557" s="138">
        <f>IF(AZ557=3,G557,0)</f>
        <v>0</v>
      </c>
      <c r="BD557" s="138">
        <f>IF(AZ557=4,G557,0)</f>
        <v>0</v>
      </c>
      <c r="BE557" s="138">
        <f>IF(AZ557=5,G557,0)</f>
        <v>0</v>
      </c>
      <c r="CZ557" s="138">
        <v>0.04268</v>
      </c>
    </row>
    <row r="558" spans="1:15" ht="12.75">
      <c r="A558" s="171"/>
      <c r="B558" s="172"/>
      <c r="C558" s="173" t="s">
        <v>352</v>
      </c>
      <c r="D558" s="174"/>
      <c r="E558" s="175">
        <v>0</v>
      </c>
      <c r="F558" s="176"/>
      <c r="G558" s="177"/>
      <c r="O558" s="164"/>
    </row>
    <row r="559" spans="1:15" ht="12.75">
      <c r="A559" s="171"/>
      <c r="B559" s="172"/>
      <c r="C559" s="173" t="s">
        <v>86</v>
      </c>
      <c r="D559" s="174"/>
      <c r="E559" s="175">
        <v>0</v>
      </c>
      <c r="F559" s="176"/>
      <c r="G559" s="177"/>
      <c r="O559" s="164"/>
    </row>
    <row r="560" spans="1:15" ht="12.75">
      <c r="A560" s="171"/>
      <c r="B560" s="172"/>
      <c r="C560" s="173">
        <v>14</v>
      </c>
      <c r="D560" s="174"/>
      <c r="E560" s="175">
        <v>14</v>
      </c>
      <c r="F560" s="176"/>
      <c r="G560" s="177"/>
      <c r="O560" s="164"/>
    </row>
    <row r="561" spans="1:15" ht="12.75">
      <c r="A561" s="171"/>
      <c r="B561" s="172"/>
      <c r="C561" s="173" t="s">
        <v>88</v>
      </c>
      <c r="D561" s="174"/>
      <c r="E561" s="175">
        <v>0</v>
      </c>
      <c r="F561" s="176"/>
      <c r="G561" s="177"/>
      <c r="O561" s="164"/>
    </row>
    <row r="562" spans="1:15" ht="12.75">
      <c r="A562" s="171"/>
      <c r="B562" s="172"/>
      <c r="C562" s="173" t="s">
        <v>142</v>
      </c>
      <c r="D562" s="174"/>
      <c r="E562" s="175">
        <v>52</v>
      </c>
      <c r="F562" s="176"/>
      <c r="G562" s="177"/>
      <c r="O562" s="164"/>
    </row>
    <row r="563" spans="1:15" ht="12.75">
      <c r="A563" s="171"/>
      <c r="B563" s="172"/>
      <c r="C563" s="173" t="s">
        <v>102</v>
      </c>
      <c r="D563" s="174"/>
      <c r="E563" s="175">
        <v>0</v>
      </c>
      <c r="F563" s="176"/>
      <c r="G563" s="177"/>
      <c r="O563" s="164"/>
    </row>
    <row r="564" spans="1:15" ht="12.75">
      <c r="A564" s="171"/>
      <c r="B564" s="172"/>
      <c r="C564" s="173" t="s">
        <v>339</v>
      </c>
      <c r="D564" s="174"/>
      <c r="E564" s="175">
        <v>20.3</v>
      </c>
      <c r="F564" s="176"/>
      <c r="G564" s="177"/>
      <c r="O564" s="164"/>
    </row>
    <row r="565" spans="1:15" ht="12.75">
      <c r="A565" s="171"/>
      <c r="B565" s="172"/>
      <c r="C565" s="173" t="s">
        <v>104</v>
      </c>
      <c r="D565" s="174"/>
      <c r="E565" s="175">
        <v>0</v>
      </c>
      <c r="F565" s="176"/>
      <c r="G565" s="177"/>
      <c r="O565" s="164"/>
    </row>
    <row r="566" spans="1:15" ht="12.75">
      <c r="A566" s="171"/>
      <c r="B566" s="172"/>
      <c r="C566" s="173" t="s">
        <v>353</v>
      </c>
      <c r="D566" s="174"/>
      <c r="E566" s="175">
        <v>7.2</v>
      </c>
      <c r="F566" s="176"/>
      <c r="G566" s="177"/>
      <c r="O566" s="164"/>
    </row>
    <row r="567" spans="1:15" ht="12.75">
      <c r="A567" s="171"/>
      <c r="B567" s="172"/>
      <c r="C567" s="173" t="s">
        <v>108</v>
      </c>
      <c r="D567" s="174"/>
      <c r="E567" s="175">
        <v>0</v>
      </c>
      <c r="F567" s="176"/>
      <c r="G567" s="177"/>
      <c r="O567" s="164"/>
    </row>
    <row r="568" spans="1:15" ht="12.75">
      <c r="A568" s="171"/>
      <c r="B568" s="172"/>
      <c r="C568" s="173" t="s">
        <v>341</v>
      </c>
      <c r="D568" s="174"/>
      <c r="E568" s="175">
        <v>13.5</v>
      </c>
      <c r="F568" s="176"/>
      <c r="G568" s="177"/>
      <c r="O568" s="164"/>
    </row>
    <row r="569" spans="1:15" ht="12.75">
      <c r="A569" s="171"/>
      <c r="B569" s="172"/>
      <c r="C569" s="173" t="s">
        <v>354</v>
      </c>
      <c r="D569" s="174"/>
      <c r="E569" s="175">
        <v>0</v>
      </c>
      <c r="F569" s="176"/>
      <c r="G569" s="177"/>
      <c r="O569" s="164"/>
    </row>
    <row r="570" spans="1:15" ht="12.75">
      <c r="A570" s="171"/>
      <c r="B570" s="172"/>
      <c r="C570" s="173" t="s">
        <v>355</v>
      </c>
      <c r="D570" s="174"/>
      <c r="E570" s="175">
        <v>2.8</v>
      </c>
      <c r="F570" s="176"/>
      <c r="G570" s="177"/>
      <c r="O570" s="164"/>
    </row>
    <row r="571" spans="1:104" ht="12.75">
      <c r="A571" s="165">
        <v>23</v>
      </c>
      <c r="B571" s="166" t="s">
        <v>356</v>
      </c>
      <c r="C571" s="167" t="s">
        <v>357</v>
      </c>
      <c r="D571" s="168" t="s">
        <v>330</v>
      </c>
      <c r="E571" s="169">
        <v>2.02</v>
      </c>
      <c r="F571" s="169">
        <v>0</v>
      </c>
      <c r="G571" s="170">
        <f>E571*F571</f>
        <v>0</v>
      </c>
      <c r="O571" s="164">
        <v>2</v>
      </c>
      <c r="AA571" s="138">
        <v>12</v>
      </c>
      <c r="AB571" s="138">
        <v>0</v>
      </c>
      <c r="AC571" s="138">
        <v>25</v>
      </c>
      <c r="AZ571" s="138">
        <v>1</v>
      </c>
      <c r="BA571" s="138">
        <f>IF(AZ571=1,G571,0)</f>
        <v>0</v>
      </c>
      <c r="BB571" s="138">
        <f>IF(AZ571=2,G571,0)</f>
        <v>0</v>
      </c>
      <c r="BC571" s="138">
        <f>IF(AZ571=3,G571,0)</f>
        <v>0</v>
      </c>
      <c r="BD571" s="138">
        <f>IF(AZ571=4,G571,0)</f>
        <v>0</v>
      </c>
      <c r="BE571" s="138">
        <f>IF(AZ571=5,G571,0)</f>
        <v>0</v>
      </c>
      <c r="CZ571" s="138">
        <v>0.055</v>
      </c>
    </row>
    <row r="572" spans="1:15" ht="12.75">
      <c r="A572" s="171"/>
      <c r="B572" s="172"/>
      <c r="C572" s="173" t="s">
        <v>88</v>
      </c>
      <c r="D572" s="174"/>
      <c r="E572" s="175">
        <v>0</v>
      </c>
      <c r="F572" s="176"/>
      <c r="G572" s="177"/>
      <c r="O572" s="164"/>
    </row>
    <row r="573" spans="1:15" ht="12.75">
      <c r="A573" s="171"/>
      <c r="B573" s="172"/>
      <c r="C573" s="173" t="s">
        <v>358</v>
      </c>
      <c r="D573" s="174"/>
      <c r="E573" s="175">
        <v>2.02</v>
      </c>
      <c r="F573" s="176"/>
      <c r="G573" s="177"/>
      <c r="O573" s="164"/>
    </row>
    <row r="574" spans="1:104" ht="12.75">
      <c r="A574" s="165">
        <v>24</v>
      </c>
      <c r="B574" s="166" t="s">
        <v>359</v>
      </c>
      <c r="C574" s="167" t="s">
        <v>360</v>
      </c>
      <c r="D574" s="168" t="s">
        <v>330</v>
      </c>
      <c r="E574" s="169">
        <v>13.231</v>
      </c>
      <c r="F574" s="169">
        <v>0</v>
      </c>
      <c r="G574" s="170">
        <f>E574*F574</f>
        <v>0</v>
      </c>
      <c r="O574" s="164">
        <v>2</v>
      </c>
      <c r="AA574" s="138">
        <v>12</v>
      </c>
      <c r="AB574" s="138">
        <v>0</v>
      </c>
      <c r="AC574" s="138">
        <v>2</v>
      </c>
      <c r="AZ574" s="138">
        <v>1</v>
      </c>
      <c r="BA574" s="138">
        <f>IF(AZ574=1,G574,0)</f>
        <v>0</v>
      </c>
      <c r="BB574" s="138">
        <f>IF(AZ574=2,G574,0)</f>
        <v>0</v>
      </c>
      <c r="BC574" s="138">
        <f>IF(AZ574=3,G574,0)</f>
        <v>0</v>
      </c>
      <c r="BD574" s="138">
        <f>IF(AZ574=4,G574,0)</f>
        <v>0</v>
      </c>
      <c r="BE574" s="138">
        <f>IF(AZ574=5,G574,0)</f>
        <v>0</v>
      </c>
      <c r="CZ574" s="138">
        <v>0.055</v>
      </c>
    </row>
    <row r="575" spans="1:15" ht="12.75">
      <c r="A575" s="171"/>
      <c r="B575" s="172"/>
      <c r="C575" s="173" t="s">
        <v>88</v>
      </c>
      <c r="D575" s="174"/>
      <c r="E575" s="175">
        <v>0</v>
      </c>
      <c r="F575" s="176"/>
      <c r="G575" s="177"/>
      <c r="O575" s="164"/>
    </row>
    <row r="576" spans="1:15" ht="12.75">
      <c r="A576" s="171"/>
      <c r="B576" s="172"/>
      <c r="C576" s="173" t="s">
        <v>361</v>
      </c>
      <c r="D576" s="174"/>
      <c r="E576" s="175">
        <v>3.03</v>
      </c>
      <c r="F576" s="176"/>
      <c r="G576" s="177"/>
      <c r="O576" s="164"/>
    </row>
    <row r="577" spans="1:15" ht="12.75">
      <c r="A577" s="171"/>
      <c r="B577" s="172"/>
      <c r="C577" s="173" t="s">
        <v>125</v>
      </c>
      <c r="D577" s="174"/>
      <c r="E577" s="175">
        <v>0</v>
      </c>
      <c r="F577" s="176"/>
      <c r="G577" s="177"/>
      <c r="O577" s="164"/>
    </row>
    <row r="578" spans="1:15" ht="12.75">
      <c r="A578" s="171"/>
      <c r="B578" s="172"/>
      <c r="C578" s="173" t="s">
        <v>362</v>
      </c>
      <c r="D578" s="174"/>
      <c r="E578" s="175">
        <v>10.201</v>
      </c>
      <c r="F578" s="176"/>
      <c r="G578" s="177"/>
      <c r="O578" s="164"/>
    </row>
    <row r="579" spans="1:104" ht="12.75">
      <c r="A579" s="165">
        <v>25</v>
      </c>
      <c r="B579" s="166" t="s">
        <v>363</v>
      </c>
      <c r="C579" s="167" t="s">
        <v>364</v>
      </c>
      <c r="D579" s="168" t="s">
        <v>330</v>
      </c>
      <c r="E579" s="169">
        <v>62.822</v>
      </c>
      <c r="F579" s="169">
        <v>0</v>
      </c>
      <c r="G579" s="170">
        <f>E579*F579</f>
        <v>0</v>
      </c>
      <c r="O579" s="164">
        <v>2</v>
      </c>
      <c r="AA579" s="138">
        <v>3</v>
      </c>
      <c r="AB579" s="138">
        <v>1</v>
      </c>
      <c r="AC579" s="138">
        <v>592174</v>
      </c>
      <c r="AZ579" s="138">
        <v>1</v>
      </c>
      <c r="BA579" s="138">
        <f>IF(AZ579=1,G579,0)</f>
        <v>0</v>
      </c>
      <c r="BB579" s="138">
        <f>IF(AZ579=2,G579,0)</f>
        <v>0</v>
      </c>
      <c r="BC579" s="138">
        <f>IF(AZ579=3,G579,0)</f>
        <v>0</v>
      </c>
      <c r="BD579" s="138">
        <f>IF(AZ579=4,G579,0)</f>
        <v>0</v>
      </c>
      <c r="BE579" s="138">
        <f>IF(AZ579=5,G579,0)</f>
        <v>0</v>
      </c>
      <c r="CZ579" s="138">
        <v>0.081</v>
      </c>
    </row>
    <row r="580" spans="1:15" ht="12.75">
      <c r="A580" s="171"/>
      <c r="B580" s="172"/>
      <c r="C580" s="173" t="s">
        <v>86</v>
      </c>
      <c r="D580" s="174"/>
      <c r="E580" s="175">
        <v>0</v>
      </c>
      <c r="F580" s="176"/>
      <c r="G580" s="177"/>
      <c r="O580" s="164"/>
    </row>
    <row r="581" spans="1:15" ht="12.75">
      <c r="A581" s="171"/>
      <c r="B581" s="172"/>
      <c r="C581" s="173" t="s">
        <v>365</v>
      </c>
      <c r="D581" s="174"/>
      <c r="E581" s="175">
        <v>14.14</v>
      </c>
      <c r="F581" s="176"/>
      <c r="G581" s="177"/>
      <c r="O581" s="164"/>
    </row>
    <row r="582" spans="1:15" ht="12.75">
      <c r="A582" s="171"/>
      <c r="B582" s="172"/>
      <c r="C582" s="173" t="s">
        <v>88</v>
      </c>
      <c r="D582" s="174"/>
      <c r="E582" s="175">
        <v>0</v>
      </c>
      <c r="F582" s="176"/>
      <c r="G582" s="177"/>
      <c r="O582" s="164"/>
    </row>
    <row r="583" spans="1:15" ht="12.75">
      <c r="A583" s="171"/>
      <c r="B583" s="172"/>
      <c r="C583" s="173" t="s">
        <v>366</v>
      </c>
      <c r="D583" s="174"/>
      <c r="E583" s="175">
        <v>47.47</v>
      </c>
      <c r="F583" s="176"/>
      <c r="G583" s="177"/>
      <c r="O583" s="164"/>
    </row>
    <row r="584" spans="1:15" ht="12.75">
      <c r="A584" s="171"/>
      <c r="B584" s="172"/>
      <c r="C584" s="173" t="s">
        <v>122</v>
      </c>
      <c r="D584" s="174"/>
      <c r="E584" s="175">
        <v>0</v>
      </c>
      <c r="F584" s="176"/>
      <c r="G584" s="177"/>
      <c r="O584" s="164"/>
    </row>
    <row r="585" spans="1:15" ht="12.75">
      <c r="A585" s="171"/>
      <c r="B585" s="172"/>
      <c r="C585" s="173" t="s">
        <v>367</v>
      </c>
      <c r="D585" s="174"/>
      <c r="E585" s="175">
        <v>1.212</v>
      </c>
      <c r="F585" s="176"/>
      <c r="G585" s="177"/>
      <c r="O585" s="164"/>
    </row>
    <row r="586" spans="1:104" ht="12.75">
      <c r="A586" s="165">
        <v>26</v>
      </c>
      <c r="B586" s="166" t="s">
        <v>368</v>
      </c>
      <c r="C586" s="167" t="s">
        <v>369</v>
      </c>
      <c r="D586" s="168" t="s">
        <v>330</v>
      </c>
      <c r="E586" s="169">
        <v>312.191</v>
      </c>
      <c r="F586" s="169">
        <v>0</v>
      </c>
      <c r="G586" s="170">
        <f>E586*F586</f>
        <v>0</v>
      </c>
      <c r="O586" s="164">
        <v>2</v>
      </c>
      <c r="AA586" s="138">
        <v>3</v>
      </c>
      <c r="AB586" s="138">
        <v>1</v>
      </c>
      <c r="AC586" s="138">
        <v>59217410</v>
      </c>
      <c r="AZ586" s="138">
        <v>1</v>
      </c>
      <c r="BA586" s="138">
        <f>IF(AZ586=1,G586,0)</f>
        <v>0</v>
      </c>
      <c r="BB586" s="138">
        <f>IF(AZ586=2,G586,0)</f>
        <v>0</v>
      </c>
      <c r="BC586" s="138">
        <f>IF(AZ586=3,G586,0)</f>
        <v>0</v>
      </c>
      <c r="BD586" s="138">
        <f>IF(AZ586=4,G586,0)</f>
        <v>0</v>
      </c>
      <c r="BE586" s="138">
        <f>IF(AZ586=5,G586,0)</f>
        <v>0</v>
      </c>
      <c r="CZ586" s="138">
        <v>0.055</v>
      </c>
    </row>
    <row r="587" spans="1:15" ht="12.75">
      <c r="A587" s="171"/>
      <c r="B587" s="172"/>
      <c r="C587" s="173" t="s">
        <v>90</v>
      </c>
      <c r="D587" s="174"/>
      <c r="E587" s="175">
        <v>0</v>
      </c>
      <c r="F587" s="176"/>
      <c r="G587" s="177"/>
      <c r="O587" s="164"/>
    </row>
    <row r="588" spans="1:15" ht="12.75">
      <c r="A588" s="171"/>
      <c r="B588" s="172"/>
      <c r="C588" s="173" t="s">
        <v>370</v>
      </c>
      <c r="D588" s="174"/>
      <c r="E588" s="175">
        <v>15.453</v>
      </c>
      <c r="F588" s="176"/>
      <c r="G588" s="177"/>
      <c r="O588" s="164"/>
    </row>
    <row r="589" spans="1:15" ht="12.75">
      <c r="A589" s="171"/>
      <c r="B589" s="172"/>
      <c r="C589" s="173" t="s">
        <v>93</v>
      </c>
      <c r="D589" s="174"/>
      <c r="E589" s="175">
        <v>0</v>
      </c>
      <c r="F589" s="176"/>
      <c r="G589" s="177"/>
      <c r="O589" s="164"/>
    </row>
    <row r="590" spans="1:15" ht="12.75">
      <c r="A590" s="171"/>
      <c r="B590" s="172"/>
      <c r="C590" s="173" t="s">
        <v>361</v>
      </c>
      <c r="D590" s="174"/>
      <c r="E590" s="175">
        <v>3.03</v>
      </c>
      <c r="F590" s="176"/>
      <c r="G590" s="177"/>
      <c r="O590" s="164"/>
    </row>
    <row r="591" spans="1:15" ht="12.75">
      <c r="A591" s="171"/>
      <c r="B591" s="172"/>
      <c r="C591" s="173" t="s">
        <v>95</v>
      </c>
      <c r="D591" s="174"/>
      <c r="E591" s="175">
        <v>0</v>
      </c>
      <c r="F591" s="176"/>
      <c r="G591" s="177"/>
      <c r="O591" s="164"/>
    </row>
    <row r="592" spans="1:15" ht="12.75">
      <c r="A592" s="171"/>
      <c r="B592" s="172"/>
      <c r="C592" s="173" t="s">
        <v>371</v>
      </c>
      <c r="D592" s="174"/>
      <c r="E592" s="175">
        <v>17.271</v>
      </c>
      <c r="F592" s="176"/>
      <c r="G592" s="177"/>
      <c r="O592" s="164"/>
    </row>
    <row r="593" spans="1:15" ht="12.75">
      <c r="A593" s="171"/>
      <c r="B593" s="172"/>
      <c r="C593" s="173" t="s">
        <v>129</v>
      </c>
      <c r="D593" s="174"/>
      <c r="E593" s="175">
        <v>0</v>
      </c>
      <c r="F593" s="176"/>
      <c r="G593" s="177"/>
      <c r="O593" s="164"/>
    </row>
    <row r="594" spans="1:15" ht="12.75">
      <c r="A594" s="171"/>
      <c r="B594" s="172"/>
      <c r="C594" s="173" t="s">
        <v>372</v>
      </c>
      <c r="D594" s="174"/>
      <c r="E594" s="175">
        <v>3.636</v>
      </c>
      <c r="F594" s="176"/>
      <c r="G594" s="177"/>
      <c r="O594" s="164"/>
    </row>
    <row r="595" spans="1:15" ht="12.75">
      <c r="A595" s="171"/>
      <c r="B595" s="172"/>
      <c r="C595" s="173" t="s">
        <v>97</v>
      </c>
      <c r="D595" s="174"/>
      <c r="E595" s="175">
        <v>0</v>
      </c>
      <c r="F595" s="176"/>
      <c r="G595" s="177"/>
      <c r="O595" s="164"/>
    </row>
    <row r="596" spans="1:15" ht="12.75">
      <c r="A596" s="171"/>
      <c r="B596" s="172"/>
      <c r="C596" s="173" t="s">
        <v>373</v>
      </c>
      <c r="D596" s="174"/>
      <c r="E596" s="175">
        <v>17.473</v>
      </c>
      <c r="F596" s="176"/>
      <c r="G596" s="177"/>
      <c r="O596" s="164"/>
    </row>
    <row r="597" spans="1:15" ht="12.75">
      <c r="A597" s="171"/>
      <c r="B597" s="172"/>
      <c r="C597" s="173" t="s">
        <v>146</v>
      </c>
      <c r="D597" s="174"/>
      <c r="E597" s="175">
        <v>0</v>
      </c>
      <c r="F597" s="176"/>
      <c r="G597" s="177"/>
      <c r="O597" s="164"/>
    </row>
    <row r="598" spans="1:15" ht="12.75">
      <c r="A598" s="171"/>
      <c r="B598" s="172"/>
      <c r="C598" s="173" t="s">
        <v>374</v>
      </c>
      <c r="D598" s="174"/>
      <c r="E598" s="175">
        <v>32.825</v>
      </c>
      <c r="F598" s="176"/>
      <c r="G598" s="177"/>
      <c r="O598" s="164"/>
    </row>
    <row r="599" spans="1:15" ht="12.75">
      <c r="A599" s="171"/>
      <c r="B599" s="172"/>
      <c r="C599" s="173" t="s">
        <v>102</v>
      </c>
      <c r="D599" s="174"/>
      <c r="E599" s="175">
        <v>0</v>
      </c>
      <c r="F599" s="176"/>
      <c r="G599" s="177"/>
      <c r="O599" s="164"/>
    </row>
    <row r="600" spans="1:15" ht="12.75">
      <c r="A600" s="171"/>
      <c r="B600" s="172"/>
      <c r="C600" s="173" t="s">
        <v>375</v>
      </c>
      <c r="D600" s="174"/>
      <c r="E600" s="175">
        <v>20.503</v>
      </c>
      <c r="F600" s="176"/>
      <c r="G600" s="177"/>
      <c r="O600" s="164"/>
    </row>
    <row r="601" spans="1:15" ht="12.75">
      <c r="A601" s="171"/>
      <c r="B601" s="172"/>
      <c r="C601" s="173" t="s">
        <v>104</v>
      </c>
      <c r="D601" s="174"/>
      <c r="E601" s="175">
        <v>0</v>
      </c>
      <c r="F601" s="176"/>
      <c r="G601" s="177"/>
      <c r="O601" s="164"/>
    </row>
    <row r="602" spans="1:15" ht="12.75">
      <c r="A602" s="171"/>
      <c r="B602" s="172"/>
      <c r="C602" s="173" t="s">
        <v>376</v>
      </c>
      <c r="D602" s="174"/>
      <c r="E602" s="175">
        <v>13.534</v>
      </c>
      <c r="F602" s="176"/>
      <c r="G602" s="177"/>
      <c r="O602" s="164"/>
    </row>
    <row r="603" spans="1:15" ht="12.75">
      <c r="A603" s="171"/>
      <c r="B603" s="172"/>
      <c r="C603" s="173" t="s">
        <v>106</v>
      </c>
      <c r="D603" s="174"/>
      <c r="E603" s="175">
        <v>0</v>
      </c>
      <c r="F603" s="176"/>
      <c r="G603" s="177"/>
      <c r="O603" s="164"/>
    </row>
    <row r="604" spans="1:15" ht="12.75">
      <c r="A604" s="171"/>
      <c r="B604" s="172"/>
      <c r="C604" s="173" t="s">
        <v>377</v>
      </c>
      <c r="D604" s="174"/>
      <c r="E604" s="175">
        <v>26.967</v>
      </c>
      <c r="F604" s="176"/>
      <c r="G604" s="177"/>
      <c r="O604" s="164"/>
    </row>
    <row r="605" spans="1:15" ht="12.75">
      <c r="A605" s="171"/>
      <c r="B605" s="172"/>
      <c r="C605" s="173" t="s">
        <v>108</v>
      </c>
      <c r="D605" s="174"/>
      <c r="E605" s="175">
        <v>0</v>
      </c>
      <c r="F605" s="176"/>
      <c r="G605" s="177"/>
      <c r="O605" s="164"/>
    </row>
    <row r="606" spans="1:15" ht="12.75">
      <c r="A606" s="171"/>
      <c r="B606" s="172"/>
      <c r="C606" s="173" t="s">
        <v>378</v>
      </c>
      <c r="D606" s="174"/>
      <c r="E606" s="175">
        <v>13.635</v>
      </c>
      <c r="F606" s="176"/>
      <c r="G606" s="177"/>
      <c r="O606" s="164"/>
    </row>
    <row r="607" spans="1:15" ht="12.75">
      <c r="A607" s="171"/>
      <c r="B607" s="172"/>
      <c r="C607" s="173" t="s">
        <v>110</v>
      </c>
      <c r="D607" s="174"/>
      <c r="E607" s="175">
        <v>0</v>
      </c>
      <c r="F607" s="176"/>
      <c r="G607" s="177"/>
      <c r="O607" s="164"/>
    </row>
    <row r="608" spans="1:15" ht="12.75">
      <c r="A608" s="171"/>
      <c r="B608" s="172"/>
      <c r="C608" s="173" t="s">
        <v>379</v>
      </c>
      <c r="D608" s="174"/>
      <c r="E608" s="175">
        <v>13.231</v>
      </c>
      <c r="F608" s="176"/>
      <c r="G608" s="177"/>
      <c r="O608" s="164"/>
    </row>
    <row r="609" spans="1:15" ht="12.75">
      <c r="A609" s="171"/>
      <c r="B609" s="172"/>
      <c r="C609" s="173" t="s">
        <v>152</v>
      </c>
      <c r="D609" s="174"/>
      <c r="E609" s="175">
        <v>0</v>
      </c>
      <c r="F609" s="176"/>
      <c r="G609" s="177"/>
      <c r="O609" s="164"/>
    </row>
    <row r="610" spans="1:15" ht="12.75">
      <c r="A610" s="171"/>
      <c r="B610" s="172"/>
      <c r="C610" s="173" t="s">
        <v>380</v>
      </c>
      <c r="D610" s="174"/>
      <c r="E610" s="175">
        <v>11.615</v>
      </c>
      <c r="F610" s="176"/>
      <c r="G610" s="177"/>
      <c r="O610" s="164"/>
    </row>
    <row r="611" spans="1:15" ht="12.75">
      <c r="A611" s="171"/>
      <c r="B611" s="172"/>
      <c r="C611" s="173" t="s">
        <v>114</v>
      </c>
      <c r="D611" s="174"/>
      <c r="E611" s="175">
        <v>0</v>
      </c>
      <c r="F611" s="176"/>
      <c r="G611" s="177"/>
      <c r="O611" s="164"/>
    </row>
    <row r="612" spans="1:15" ht="12.75">
      <c r="A612" s="171"/>
      <c r="B612" s="172"/>
      <c r="C612" s="173" t="s">
        <v>381</v>
      </c>
      <c r="D612" s="174"/>
      <c r="E612" s="175">
        <v>10.605</v>
      </c>
      <c r="F612" s="176"/>
      <c r="G612" s="177"/>
      <c r="O612" s="164"/>
    </row>
    <row r="613" spans="1:15" ht="12.75">
      <c r="A613" s="171"/>
      <c r="B613" s="172"/>
      <c r="C613" s="173" t="s">
        <v>116</v>
      </c>
      <c r="D613" s="174"/>
      <c r="E613" s="175">
        <v>0</v>
      </c>
      <c r="F613" s="176"/>
      <c r="G613" s="177"/>
      <c r="O613" s="164"/>
    </row>
    <row r="614" spans="1:15" ht="12.75">
      <c r="A614" s="171"/>
      <c r="B614" s="172"/>
      <c r="C614" s="173" t="s">
        <v>382</v>
      </c>
      <c r="D614" s="174"/>
      <c r="E614" s="175">
        <v>9.999</v>
      </c>
      <c r="F614" s="176"/>
      <c r="G614" s="177"/>
      <c r="O614" s="164"/>
    </row>
    <row r="615" spans="1:15" ht="12.75">
      <c r="A615" s="171"/>
      <c r="B615" s="172"/>
      <c r="C615" s="173" t="s">
        <v>118</v>
      </c>
      <c r="D615" s="174"/>
      <c r="E615" s="175">
        <v>0</v>
      </c>
      <c r="F615" s="176"/>
      <c r="G615" s="177"/>
      <c r="O615" s="164"/>
    </row>
    <row r="616" spans="1:15" ht="12.75">
      <c r="A616" s="171"/>
      <c r="B616" s="172"/>
      <c r="C616" s="173" t="s">
        <v>383</v>
      </c>
      <c r="D616" s="174"/>
      <c r="E616" s="175">
        <v>26.664</v>
      </c>
      <c r="F616" s="176"/>
      <c r="G616" s="177"/>
      <c r="O616" s="164"/>
    </row>
    <row r="617" spans="1:15" ht="12.75">
      <c r="A617" s="171"/>
      <c r="B617" s="172"/>
      <c r="C617" s="173" t="s">
        <v>131</v>
      </c>
      <c r="D617" s="174"/>
      <c r="E617" s="175">
        <v>0</v>
      </c>
      <c r="F617" s="176"/>
      <c r="G617" s="177"/>
      <c r="O617" s="164"/>
    </row>
    <row r="618" spans="1:15" ht="12.75">
      <c r="A618" s="171"/>
      <c r="B618" s="172"/>
      <c r="C618" s="173" t="s">
        <v>361</v>
      </c>
      <c r="D618" s="174"/>
      <c r="E618" s="175">
        <v>3.03</v>
      </c>
      <c r="F618" s="176"/>
      <c r="G618" s="177"/>
      <c r="O618" s="164"/>
    </row>
    <row r="619" spans="1:15" ht="12.75">
      <c r="A619" s="171"/>
      <c r="B619" s="172"/>
      <c r="C619" s="173" t="s">
        <v>120</v>
      </c>
      <c r="D619" s="174"/>
      <c r="E619" s="175">
        <v>0</v>
      </c>
      <c r="F619" s="176"/>
      <c r="G619" s="177"/>
      <c r="O619" s="164"/>
    </row>
    <row r="620" spans="1:15" ht="12.75">
      <c r="A620" s="171"/>
      <c r="B620" s="172"/>
      <c r="C620" s="173" t="s">
        <v>384</v>
      </c>
      <c r="D620" s="174"/>
      <c r="E620" s="175">
        <v>36.057</v>
      </c>
      <c r="F620" s="176"/>
      <c r="G620" s="177"/>
      <c r="O620" s="164"/>
    </row>
    <row r="621" spans="1:15" ht="12.75">
      <c r="A621" s="171"/>
      <c r="B621" s="172"/>
      <c r="C621" s="173" t="s">
        <v>122</v>
      </c>
      <c r="D621" s="174"/>
      <c r="E621" s="175">
        <v>0</v>
      </c>
      <c r="F621" s="176"/>
      <c r="G621" s="177"/>
      <c r="O621" s="164"/>
    </row>
    <row r="622" spans="1:15" ht="12.75">
      <c r="A622" s="171"/>
      <c r="B622" s="172"/>
      <c r="C622" s="173" t="s">
        <v>385</v>
      </c>
      <c r="D622" s="174"/>
      <c r="E622" s="175">
        <v>14.948</v>
      </c>
      <c r="F622" s="176"/>
      <c r="G622" s="177"/>
      <c r="O622" s="164"/>
    </row>
    <row r="623" spans="1:15" ht="12.75">
      <c r="A623" s="171"/>
      <c r="B623" s="172"/>
      <c r="C623" s="173" t="s">
        <v>125</v>
      </c>
      <c r="D623" s="174"/>
      <c r="E623" s="175">
        <v>0</v>
      </c>
      <c r="F623" s="176"/>
      <c r="G623" s="177"/>
      <c r="O623" s="164"/>
    </row>
    <row r="624" spans="1:15" ht="12.75">
      <c r="A624" s="171"/>
      <c r="B624" s="172"/>
      <c r="C624" s="173" t="s">
        <v>386</v>
      </c>
      <c r="D624" s="174"/>
      <c r="E624" s="175">
        <v>21.715</v>
      </c>
      <c r="F624" s="176"/>
      <c r="G624" s="177"/>
      <c r="O624" s="164"/>
    </row>
    <row r="625" spans="1:104" ht="12.75">
      <c r="A625" s="165">
        <v>27</v>
      </c>
      <c r="B625" s="166" t="s">
        <v>387</v>
      </c>
      <c r="C625" s="167" t="s">
        <v>388</v>
      </c>
      <c r="D625" s="168" t="s">
        <v>255</v>
      </c>
      <c r="E625" s="169">
        <v>599.7292542</v>
      </c>
      <c r="F625" s="169">
        <v>0</v>
      </c>
      <c r="G625" s="170">
        <f>E625*F625</f>
        <v>0</v>
      </c>
      <c r="O625" s="164">
        <v>2</v>
      </c>
      <c r="AA625" s="138">
        <v>7</v>
      </c>
      <c r="AB625" s="138">
        <v>1</v>
      </c>
      <c r="AC625" s="138">
        <v>2</v>
      </c>
      <c r="AZ625" s="138">
        <v>1</v>
      </c>
      <c r="BA625" s="138">
        <f>IF(AZ625=1,G625,0)</f>
        <v>0</v>
      </c>
      <c r="BB625" s="138">
        <f>IF(AZ625=2,G625,0)</f>
        <v>0</v>
      </c>
      <c r="BC625" s="138">
        <f>IF(AZ625=3,G625,0)</f>
        <v>0</v>
      </c>
      <c r="BD625" s="138">
        <f>IF(AZ625=4,G625,0)</f>
        <v>0</v>
      </c>
      <c r="BE625" s="138">
        <f>IF(AZ625=5,G625,0)</f>
        <v>0</v>
      </c>
      <c r="CZ625" s="138">
        <v>0</v>
      </c>
    </row>
    <row r="626" spans="1:104" ht="12.75">
      <c r="A626" s="165">
        <v>28</v>
      </c>
      <c r="B626" s="166" t="s">
        <v>389</v>
      </c>
      <c r="C626" s="167" t="s">
        <v>390</v>
      </c>
      <c r="D626" s="168" t="s">
        <v>255</v>
      </c>
      <c r="E626" s="169">
        <v>674.45673</v>
      </c>
      <c r="F626" s="169">
        <v>0</v>
      </c>
      <c r="G626" s="170">
        <f>E626*F626</f>
        <v>0</v>
      </c>
      <c r="O626" s="164">
        <v>2</v>
      </c>
      <c r="AA626" s="138">
        <v>8</v>
      </c>
      <c r="AB626" s="138">
        <v>1</v>
      </c>
      <c r="AC626" s="138">
        <v>3</v>
      </c>
      <c r="AZ626" s="138">
        <v>1</v>
      </c>
      <c r="BA626" s="138">
        <f>IF(AZ626=1,G626,0)</f>
        <v>0</v>
      </c>
      <c r="BB626" s="138">
        <f>IF(AZ626=2,G626,0)</f>
        <v>0</v>
      </c>
      <c r="BC626" s="138">
        <f>IF(AZ626=3,G626,0)</f>
        <v>0</v>
      </c>
      <c r="BD626" s="138">
        <f>IF(AZ626=4,G626,0)</f>
        <v>0</v>
      </c>
      <c r="BE626" s="138">
        <f>IF(AZ626=5,G626,0)</f>
        <v>0</v>
      </c>
      <c r="CZ626" s="138">
        <v>0</v>
      </c>
    </row>
    <row r="627" spans="1:104" ht="12.75">
      <c r="A627" s="165">
        <v>29</v>
      </c>
      <c r="B627" s="166" t="s">
        <v>391</v>
      </c>
      <c r="C627" s="167" t="s">
        <v>392</v>
      </c>
      <c r="D627" s="168" t="s">
        <v>255</v>
      </c>
      <c r="E627" s="169">
        <v>9442.39422</v>
      </c>
      <c r="F627" s="169">
        <v>0</v>
      </c>
      <c r="G627" s="170">
        <f>E627*F627</f>
        <v>0</v>
      </c>
      <c r="O627" s="164">
        <v>2</v>
      </c>
      <c r="AA627" s="138">
        <v>8</v>
      </c>
      <c r="AB627" s="138">
        <v>1</v>
      </c>
      <c r="AC627" s="138">
        <v>3</v>
      </c>
      <c r="AZ627" s="138">
        <v>1</v>
      </c>
      <c r="BA627" s="138">
        <f>IF(AZ627=1,G627,0)</f>
        <v>0</v>
      </c>
      <c r="BB627" s="138">
        <f>IF(AZ627=2,G627,0)</f>
        <v>0</v>
      </c>
      <c r="BC627" s="138">
        <f>IF(AZ627=3,G627,0)</f>
        <v>0</v>
      </c>
      <c r="BD627" s="138">
        <f>IF(AZ627=4,G627,0)</f>
        <v>0</v>
      </c>
      <c r="BE627" s="138">
        <f>IF(AZ627=5,G627,0)</f>
        <v>0</v>
      </c>
      <c r="CZ627" s="138">
        <v>0</v>
      </c>
    </row>
    <row r="628" spans="1:104" ht="12.75">
      <c r="A628" s="165">
        <v>30</v>
      </c>
      <c r="B628" s="166" t="s">
        <v>393</v>
      </c>
      <c r="C628" s="167" t="s">
        <v>394</v>
      </c>
      <c r="D628" s="168" t="s">
        <v>255</v>
      </c>
      <c r="E628" s="169">
        <v>674.45673</v>
      </c>
      <c r="F628" s="169">
        <v>0</v>
      </c>
      <c r="G628" s="170">
        <f>E628*F628</f>
        <v>0</v>
      </c>
      <c r="O628" s="164">
        <v>2</v>
      </c>
      <c r="AA628" s="138">
        <v>8</v>
      </c>
      <c r="AB628" s="138">
        <v>1</v>
      </c>
      <c r="AC628" s="138">
        <v>3</v>
      </c>
      <c r="AZ628" s="138">
        <v>1</v>
      </c>
      <c r="BA628" s="138">
        <f>IF(AZ628=1,G628,0)</f>
        <v>0</v>
      </c>
      <c r="BB628" s="138">
        <f>IF(AZ628=2,G628,0)</f>
        <v>0</v>
      </c>
      <c r="BC628" s="138">
        <f>IF(AZ628=3,G628,0)</f>
        <v>0</v>
      </c>
      <c r="BD628" s="138">
        <f>IF(AZ628=4,G628,0)</f>
        <v>0</v>
      </c>
      <c r="BE628" s="138">
        <f>IF(AZ628=5,G628,0)</f>
        <v>0</v>
      </c>
      <c r="CZ628" s="138">
        <v>0</v>
      </c>
    </row>
    <row r="629" spans="1:57" ht="12.75">
      <c r="A629" s="178"/>
      <c r="B629" s="179" t="s">
        <v>70</v>
      </c>
      <c r="C629" s="180" t="str">
        <f>CONCATENATE(B502," ",C502)</f>
        <v>9 Ostatní konstrukce, bourání</v>
      </c>
      <c r="D629" s="178"/>
      <c r="E629" s="181"/>
      <c r="F629" s="181"/>
      <c r="G629" s="182">
        <f>SUM(G502:G628)</f>
        <v>0</v>
      </c>
      <c r="O629" s="164">
        <v>4</v>
      </c>
      <c r="BA629" s="183">
        <f>SUM(BA502:BA628)</f>
        <v>0</v>
      </c>
      <c r="BB629" s="183">
        <f>SUM(BB502:BB628)</f>
        <v>0</v>
      </c>
      <c r="BC629" s="183">
        <f>SUM(BC502:BC628)</f>
        <v>0</v>
      </c>
      <c r="BD629" s="183">
        <f>SUM(BD502:BD628)</f>
        <v>0</v>
      </c>
      <c r="BE629" s="183">
        <f>SUM(BE502:BE628)</f>
        <v>0</v>
      </c>
    </row>
    <row r="630" spans="1:15" ht="12.75">
      <c r="A630" s="157" t="s">
        <v>67</v>
      </c>
      <c r="B630" s="158" t="s">
        <v>395</v>
      </c>
      <c r="C630" s="159" t="s">
        <v>396</v>
      </c>
      <c r="D630" s="160"/>
      <c r="E630" s="161"/>
      <c r="F630" s="161"/>
      <c r="G630" s="162"/>
      <c r="H630" s="163"/>
      <c r="I630" s="163"/>
      <c r="O630" s="164">
        <v>1</v>
      </c>
    </row>
    <row r="631" spans="1:104" ht="22.5">
      <c r="A631" s="165">
        <v>31</v>
      </c>
      <c r="B631" s="166" t="s">
        <v>397</v>
      </c>
      <c r="C631" s="167" t="s">
        <v>398</v>
      </c>
      <c r="D631" s="168" t="s">
        <v>85</v>
      </c>
      <c r="E631" s="169">
        <v>58.02</v>
      </c>
      <c r="F631" s="169">
        <v>0</v>
      </c>
      <c r="G631" s="170">
        <f>E631*F631</f>
        <v>0</v>
      </c>
      <c r="O631" s="164">
        <v>2</v>
      </c>
      <c r="AA631" s="138">
        <v>1</v>
      </c>
      <c r="AB631" s="138">
        <v>7</v>
      </c>
      <c r="AC631" s="138">
        <v>7</v>
      </c>
      <c r="AZ631" s="138">
        <v>2</v>
      </c>
      <c r="BA631" s="138">
        <f>IF(AZ631=1,G631,0)</f>
        <v>0</v>
      </c>
      <c r="BB631" s="138">
        <f>IF(AZ631=2,G631,0)</f>
        <v>0</v>
      </c>
      <c r="BC631" s="138">
        <f>IF(AZ631=3,G631,0)</f>
        <v>0</v>
      </c>
      <c r="BD631" s="138">
        <f>IF(AZ631=4,G631,0)</f>
        <v>0</v>
      </c>
      <c r="BE631" s="138">
        <f>IF(AZ631=5,G631,0)</f>
        <v>0</v>
      </c>
      <c r="CZ631" s="138">
        <v>0.00071</v>
      </c>
    </row>
    <row r="632" spans="1:15" ht="12.75">
      <c r="A632" s="171"/>
      <c r="B632" s="172"/>
      <c r="C632" s="173" t="s">
        <v>90</v>
      </c>
      <c r="D632" s="174"/>
      <c r="E632" s="175">
        <v>0</v>
      </c>
      <c r="F632" s="176"/>
      <c r="G632" s="177"/>
      <c r="O632" s="164"/>
    </row>
    <row r="633" spans="1:15" ht="12.75">
      <c r="A633" s="171"/>
      <c r="B633" s="172"/>
      <c r="C633" s="173" t="s">
        <v>399</v>
      </c>
      <c r="D633" s="174"/>
      <c r="E633" s="175">
        <v>3.45</v>
      </c>
      <c r="F633" s="176"/>
      <c r="G633" s="177"/>
      <c r="O633" s="164"/>
    </row>
    <row r="634" spans="1:15" ht="12.75">
      <c r="A634" s="171"/>
      <c r="B634" s="172"/>
      <c r="C634" s="173" t="s">
        <v>95</v>
      </c>
      <c r="D634" s="174"/>
      <c r="E634" s="175">
        <v>0</v>
      </c>
      <c r="F634" s="176"/>
      <c r="G634" s="177"/>
      <c r="O634" s="164"/>
    </row>
    <row r="635" spans="1:15" ht="12.75">
      <c r="A635" s="171"/>
      <c r="B635" s="172"/>
      <c r="C635" s="173" t="s">
        <v>400</v>
      </c>
      <c r="D635" s="174"/>
      <c r="E635" s="175">
        <v>5.13</v>
      </c>
      <c r="F635" s="176"/>
      <c r="G635" s="177"/>
      <c r="O635" s="164"/>
    </row>
    <row r="636" spans="1:15" ht="12.75">
      <c r="A636" s="171"/>
      <c r="B636" s="172"/>
      <c r="C636" s="173" t="s">
        <v>97</v>
      </c>
      <c r="D636" s="174"/>
      <c r="E636" s="175">
        <v>0</v>
      </c>
      <c r="F636" s="176"/>
      <c r="G636" s="177"/>
      <c r="O636" s="164"/>
    </row>
    <row r="637" spans="1:15" ht="12.75">
      <c r="A637" s="171"/>
      <c r="B637" s="172"/>
      <c r="C637" s="173" t="s">
        <v>401</v>
      </c>
      <c r="D637" s="174"/>
      <c r="E637" s="175">
        <v>4.2</v>
      </c>
      <c r="F637" s="176"/>
      <c r="G637" s="177"/>
      <c r="O637" s="164"/>
    </row>
    <row r="638" spans="1:15" ht="12.75">
      <c r="A638" s="171"/>
      <c r="B638" s="172"/>
      <c r="C638" s="173" t="s">
        <v>146</v>
      </c>
      <c r="D638" s="174"/>
      <c r="E638" s="175">
        <v>0</v>
      </c>
      <c r="F638" s="176"/>
      <c r="G638" s="177"/>
      <c r="O638" s="164"/>
    </row>
    <row r="639" spans="1:15" ht="12.75">
      <c r="A639" s="171"/>
      <c r="B639" s="172"/>
      <c r="C639" s="173" t="s">
        <v>402</v>
      </c>
      <c r="D639" s="174"/>
      <c r="E639" s="175">
        <v>8.25</v>
      </c>
      <c r="F639" s="176"/>
      <c r="G639" s="177"/>
      <c r="O639" s="164"/>
    </row>
    <row r="640" spans="1:15" ht="12.75">
      <c r="A640" s="171"/>
      <c r="B640" s="172"/>
      <c r="C640" s="173" t="s">
        <v>102</v>
      </c>
      <c r="D640" s="174"/>
      <c r="E640" s="175">
        <v>0</v>
      </c>
      <c r="F640" s="176"/>
      <c r="G640" s="177"/>
      <c r="O640" s="164"/>
    </row>
    <row r="641" spans="1:15" ht="12.75">
      <c r="A641" s="171"/>
      <c r="B641" s="172"/>
      <c r="C641" s="173" t="s">
        <v>403</v>
      </c>
      <c r="D641" s="174"/>
      <c r="E641" s="175">
        <v>5.1</v>
      </c>
      <c r="F641" s="176"/>
      <c r="G641" s="177"/>
      <c r="O641" s="164"/>
    </row>
    <row r="642" spans="1:15" ht="12.75">
      <c r="A642" s="171"/>
      <c r="B642" s="172"/>
      <c r="C642" s="173" t="s">
        <v>104</v>
      </c>
      <c r="D642" s="174"/>
      <c r="E642" s="175">
        <v>0</v>
      </c>
      <c r="F642" s="176"/>
      <c r="G642" s="177"/>
      <c r="O642" s="164"/>
    </row>
    <row r="643" spans="1:15" ht="12.75">
      <c r="A643" s="171"/>
      <c r="B643" s="172"/>
      <c r="C643" s="173" t="s">
        <v>404</v>
      </c>
      <c r="D643" s="174"/>
      <c r="E643" s="175">
        <v>4.02</v>
      </c>
      <c r="F643" s="176"/>
      <c r="G643" s="177"/>
      <c r="O643" s="164"/>
    </row>
    <row r="644" spans="1:15" ht="12.75">
      <c r="A644" s="171"/>
      <c r="B644" s="172"/>
      <c r="C644" s="173" t="s">
        <v>106</v>
      </c>
      <c r="D644" s="174"/>
      <c r="E644" s="175">
        <v>0</v>
      </c>
      <c r="F644" s="176"/>
      <c r="G644" s="177"/>
      <c r="O644" s="164"/>
    </row>
    <row r="645" spans="1:15" ht="12.75">
      <c r="A645" s="171"/>
      <c r="B645" s="172"/>
      <c r="C645" s="173" t="s">
        <v>405</v>
      </c>
      <c r="D645" s="174"/>
      <c r="E645" s="175">
        <v>6.27</v>
      </c>
      <c r="F645" s="176"/>
      <c r="G645" s="177"/>
      <c r="O645" s="164"/>
    </row>
    <row r="646" spans="1:15" ht="12.75">
      <c r="A646" s="171"/>
      <c r="B646" s="172"/>
      <c r="C646" s="173" t="s">
        <v>108</v>
      </c>
      <c r="D646" s="174"/>
      <c r="E646" s="175">
        <v>0</v>
      </c>
      <c r="F646" s="176"/>
      <c r="G646" s="177"/>
      <c r="O646" s="164"/>
    </row>
    <row r="647" spans="1:15" ht="12.75">
      <c r="A647" s="171"/>
      <c r="B647" s="172"/>
      <c r="C647" s="173" t="s">
        <v>406</v>
      </c>
      <c r="D647" s="174"/>
      <c r="E647" s="175">
        <v>2.88</v>
      </c>
      <c r="F647" s="176"/>
      <c r="G647" s="177"/>
      <c r="O647" s="164"/>
    </row>
    <row r="648" spans="1:15" ht="12.75">
      <c r="A648" s="171"/>
      <c r="B648" s="172"/>
      <c r="C648" s="173" t="s">
        <v>152</v>
      </c>
      <c r="D648" s="174"/>
      <c r="E648" s="175">
        <v>0</v>
      </c>
      <c r="F648" s="176"/>
      <c r="G648" s="177"/>
      <c r="O648" s="164"/>
    </row>
    <row r="649" spans="1:15" ht="12.75">
      <c r="A649" s="171"/>
      <c r="B649" s="172"/>
      <c r="C649" s="173" t="s">
        <v>407</v>
      </c>
      <c r="D649" s="174"/>
      <c r="E649" s="175">
        <v>2.37</v>
      </c>
      <c r="F649" s="176"/>
      <c r="G649" s="177"/>
      <c r="O649" s="164"/>
    </row>
    <row r="650" spans="1:15" ht="12.75">
      <c r="A650" s="171"/>
      <c r="B650" s="172"/>
      <c r="C650" s="173" t="s">
        <v>114</v>
      </c>
      <c r="D650" s="174"/>
      <c r="E650" s="175">
        <v>0</v>
      </c>
      <c r="F650" s="176"/>
      <c r="G650" s="177"/>
      <c r="O650" s="164"/>
    </row>
    <row r="651" spans="1:15" ht="12.75">
      <c r="A651" s="171"/>
      <c r="B651" s="172"/>
      <c r="C651" s="173" t="s">
        <v>408</v>
      </c>
      <c r="D651" s="174"/>
      <c r="E651" s="175">
        <v>2.07</v>
      </c>
      <c r="F651" s="176"/>
      <c r="G651" s="177"/>
      <c r="O651" s="164"/>
    </row>
    <row r="652" spans="1:15" ht="12.75">
      <c r="A652" s="171"/>
      <c r="B652" s="172"/>
      <c r="C652" s="173" t="s">
        <v>116</v>
      </c>
      <c r="D652" s="174"/>
      <c r="E652" s="175">
        <v>0</v>
      </c>
      <c r="F652" s="176"/>
      <c r="G652" s="177"/>
      <c r="O652" s="164"/>
    </row>
    <row r="653" spans="1:15" ht="12.75">
      <c r="A653" s="171"/>
      <c r="B653" s="172"/>
      <c r="C653" s="173" t="s">
        <v>409</v>
      </c>
      <c r="D653" s="174"/>
      <c r="E653" s="175">
        <v>2.16</v>
      </c>
      <c r="F653" s="176"/>
      <c r="G653" s="177"/>
      <c r="O653" s="164"/>
    </row>
    <row r="654" spans="1:15" ht="12.75">
      <c r="A654" s="171"/>
      <c r="B654" s="172"/>
      <c r="C654" s="173" t="s">
        <v>118</v>
      </c>
      <c r="D654" s="174"/>
      <c r="E654" s="175">
        <v>0</v>
      </c>
      <c r="F654" s="176"/>
      <c r="G654" s="177"/>
      <c r="O654" s="164"/>
    </row>
    <row r="655" spans="1:15" ht="12.75">
      <c r="A655" s="171"/>
      <c r="B655" s="172"/>
      <c r="C655" s="173" t="s">
        <v>410</v>
      </c>
      <c r="D655" s="174"/>
      <c r="E655" s="175">
        <v>7.92</v>
      </c>
      <c r="F655" s="176"/>
      <c r="G655" s="177"/>
      <c r="O655" s="164"/>
    </row>
    <row r="656" spans="1:15" ht="12.75">
      <c r="A656" s="171"/>
      <c r="B656" s="172"/>
      <c r="C656" s="173" t="s">
        <v>120</v>
      </c>
      <c r="D656" s="174"/>
      <c r="E656" s="175">
        <v>0</v>
      </c>
      <c r="F656" s="176"/>
      <c r="G656" s="177"/>
      <c r="O656" s="164"/>
    </row>
    <row r="657" spans="1:15" ht="12.75">
      <c r="A657" s="171"/>
      <c r="B657" s="172"/>
      <c r="C657" s="173" t="s">
        <v>411</v>
      </c>
      <c r="D657" s="174"/>
      <c r="E657" s="175">
        <v>0</v>
      </c>
      <c r="F657" s="176"/>
      <c r="G657" s="177"/>
      <c r="O657" s="164"/>
    </row>
    <row r="658" spans="1:15" ht="12.75">
      <c r="A658" s="171"/>
      <c r="B658" s="172"/>
      <c r="C658" s="173" t="s">
        <v>122</v>
      </c>
      <c r="D658" s="174"/>
      <c r="E658" s="175">
        <v>0</v>
      </c>
      <c r="F658" s="176"/>
      <c r="G658" s="177"/>
      <c r="O658" s="164"/>
    </row>
    <row r="659" spans="1:15" ht="12.75">
      <c r="A659" s="171"/>
      <c r="B659" s="172"/>
      <c r="C659" s="173" t="s">
        <v>412</v>
      </c>
      <c r="D659" s="174"/>
      <c r="E659" s="175">
        <v>3</v>
      </c>
      <c r="F659" s="176"/>
      <c r="G659" s="177"/>
      <c r="O659" s="164"/>
    </row>
    <row r="660" spans="1:15" ht="12.75">
      <c r="A660" s="171"/>
      <c r="B660" s="172"/>
      <c r="C660" s="173" t="s">
        <v>158</v>
      </c>
      <c r="D660" s="174"/>
      <c r="E660" s="175">
        <v>1.2</v>
      </c>
      <c r="F660" s="176"/>
      <c r="G660" s="177"/>
      <c r="O660" s="164"/>
    </row>
    <row r="661" spans="1:15" ht="12.75">
      <c r="A661" s="171"/>
      <c r="B661" s="172"/>
      <c r="C661" s="173" t="s">
        <v>125</v>
      </c>
      <c r="D661" s="174"/>
      <c r="E661" s="175">
        <v>0</v>
      </c>
      <c r="F661" s="176"/>
      <c r="G661" s="177"/>
      <c r="O661" s="164"/>
    </row>
    <row r="662" spans="1:15" ht="12.75">
      <c r="A662" s="171"/>
      <c r="B662" s="172"/>
      <c r="C662" s="173" t="s">
        <v>413</v>
      </c>
      <c r="D662" s="174"/>
      <c r="E662" s="175">
        <v>0</v>
      </c>
      <c r="F662" s="176"/>
      <c r="G662" s="177"/>
      <c r="O662" s="164"/>
    </row>
    <row r="663" spans="1:15" ht="12.75">
      <c r="A663" s="171"/>
      <c r="B663" s="172"/>
      <c r="C663" s="173"/>
      <c r="D663" s="174"/>
      <c r="E663" s="175">
        <v>0</v>
      </c>
      <c r="F663" s="176"/>
      <c r="G663" s="177"/>
      <c r="O663" s="164"/>
    </row>
    <row r="664" spans="1:104" ht="12.75">
      <c r="A664" s="165">
        <v>32</v>
      </c>
      <c r="B664" s="166" t="s">
        <v>414</v>
      </c>
      <c r="C664" s="167" t="s">
        <v>415</v>
      </c>
      <c r="D664" s="168" t="s">
        <v>55</v>
      </c>
      <c r="E664" s="169" t="s">
        <v>4</v>
      </c>
      <c r="F664" s="169">
        <v>0</v>
      </c>
      <c r="G664" s="170" t="s">
        <v>4</v>
      </c>
      <c r="O664" s="164">
        <v>2</v>
      </c>
      <c r="AA664" s="138">
        <v>7</v>
      </c>
      <c r="AB664" s="138">
        <v>1002</v>
      </c>
      <c r="AC664" s="138">
        <v>5</v>
      </c>
      <c r="AZ664" s="138">
        <v>2</v>
      </c>
      <c r="BA664" s="138">
        <f>IF(AZ664=1,G664,0)</f>
        <v>0</v>
      </c>
      <c r="BB664" s="138" t="str">
        <f>IF(AZ664=2,G664,0)</f>
        <v> </v>
      </c>
      <c r="BC664" s="138">
        <f>IF(AZ664=3,G664,0)</f>
        <v>0</v>
      </c>
      <c r="BD664" s="138">
        <f>IF(AZ664=4,G664,0)</f>
        <v>0</v>
      </c>
      <c r="BE664" s="138">
        <f>IF(AZ664=5,G664,0)</f>
        <v>0</v>
      </c>
      <c r="CZ664" s="138">
        <v>0</v>
      </c>
    </row>
    <row r="665" spans="1:57" ht="12.75">
      <c r="A665" s="178"/>
      <c r="B665" s="179" t="s">
        <v>70</v>
      </c>
      <c r="C665" s="180" t="str">
        <f>CONCATENATE(B630," ",C630)</f>
        <v>711 Izolace proti vodě</v>
      </c>
      <c r="D665" s="178"/>
      <c r="E665" s="181"/>
      <c r="F665" s="181"/>
      <c r="G665" s="182" t="s">
        <v>4</v>
      </c>
      <c r="O665" s="164">
        <v>4</v>
      </c>
      <c r="BA665" s="183">
        <f>SUM(BA630:BA664)</f>
        <v>0</v>
      </c>
      <c r="BB665" s="183">
        <f>SUM(BB630:BB664)</f>
        <v>0</v>
      </c>
      <c r="BC665" s="183">
        <f>SUM(BC630:BC664)</f>
        <v>0</v>
      </c>
      <c r="BD665" s="183">
        <f>SUM(BD630:BD664)</f>
        <v>0</v>
      </c>
      <c r="BE665" s="183">
        <f>SUM(BE630:BE664)</f>
        <v>0</v>
      </c>
    </row>
    <row r="666" ht="12.75">
      <c r="E666" s="138"/>
    </row>
    <row r="667" ht="12.75">
      <c r="E667" s="138"/>
    </row>
    <row r="668" ht="12.75">
      <c r="E668" s="138"/>
    </row>
    <row r="669" ht="12.75">
      <c r="E669" s="138"/>
    </row>
    <row r="670" ht="12.75">
      <c r="E670" s="138"/>
    </row>
    <row r="671" ht="12.75">
      <c r="E671" s="138"/>
    </row>
    <row r="672" ht="12.75">
      <c r="E672" s="138"/>
    </row>
    <row r="673" ht="12.75">
      <c r="E673" s="138"/>
    </row>
    <row r="674" ht="12.75">
      <c r="E674" s="138"/>
    </row>
    <row r="675" ht="12.75">
      <c r="E675" s="138"/>
    </row>
    <row r="676" ht="12.75">
      <c r="E676" s="138"/>
    </row>
    <row r="677" ht="12.75">
      <c r="E677" s="138"/>
    </row>
    <row r="678" ht="12.75">
      <c r="E678" s="138"/>
    </row>
    <row r="679" ht="12.75">
      <c r="E679" s="138"/>
    </row>
    <row r="680" ht="12.75">
      <c r="E680" s="138"/>
    </row>
    <row r="681" ht="12.75">
      <c r="E681" s="138"/>
    </row>
    <row r="682" ht="12.75">
      <c r="E682" s="138"/>
    </row>
    <row r="683" ht="12.75">
      <c r="E683" s="138"/>
    </row>
    <row r="684" ht="12.75">
      <c r="E684" s="138"/>
    </row>
    <row r="685" ht="12.75">
      <c r="E685" s="138"/>
    </row>
    <row r="686" ht="12.75">
      <c r="E686" s="138"/>
    </row>
    <row r="687" ht="12.75">
      <c r="E687" s="138"/>
    </row>
    <row r="688" ht="12.75">
      <c r="E688" s="138"/>
    </row>
    <row r="689" spans="1:7" ht="12.75">
      <c r="A689" s="184"/>
      <c r="B689" s="184"/>
      <c r="C689" s="184"/>
      <c r="D689" s="184"/>
      <c r="E689" s="184"/>
      <c r="F689" s="184"/>
      <c r="G689" s="184"/>
    </row>
    <row r="690" spans="1:7" ht="12.75">
      <c r="A690" s="184"/>
      <c r="B690" s="184"/>
      <c r="C690" s="184"/>
      <c r="D690" s="184"/>
      <c r="E690" s="184"/>
      <c r="F690" s="184"/>
      <c r="G690" s="184"/>
    </row>
    <row r="691" spans="1:7" ht="12.75">
      <c r="A691" s="184"/>
      <c r="B691" s="184"/>
      <c r="C691" s="184"/>
      <c r="D691" s="184"/>
      <c r="E691" s="184"/>
      <c r="F691" s="184"/>
      <c r="G691" s="184"/>
    </row>
    <row r="692" spans="1:7" ht="12.75">
      <c r="A692" s="184"/>
      <c r="B692" s="184"/>
      <c r="C692" s="184"/>
      <c r="D692" s="184"/>
      <c r="E692" s="184"/>
      <c r="F692" s="184"/>
      <c r="G692" s="184"/>
    </row>
    <row r="693" ht="12.75">
      <c r="E693" s="138"/>
    </row>
    <row r="694" ht="12.75">
      <c r="E694" s="138"/>
    </row>
    <row r="695" ht="12.75">
      <c r="E695" s="138"/>
    </row>
    <row r="696" ht="12.75">
      <c r="E696" s="138"/>
    </row>
    <row r="697" ht="12.75">
      <c r="E697" s="138"/>
    </row>
    <row r="698" ht="12.75">
      <c r="E698" s="138"/>
    </row>
    <row r="699" ht="12.75">
      <c r="E699" s="138"/>
    </row>
    <row r="700" ht="12.75">
      <c r="E700" s="138"/>
    </row>
    <row r="701" ht="12.75">
      <c r="E701" s="138"/>
    </row>
    <row r="702" ht="12.75">
      <c r="E702" s="138"/>
    </row>
    <row r="703" ht="12.75">
      <c r="E703" s="138"/>
    </row>
    <row r="704" ht="12.75">
      <c r="E704" s="138"/>
    </row>
    <row r="705" ht="12.75">
      <c r="E705" s="138"/>
    </row>
    <row r="706" ht="12.75">
      <c r="E706" s="138"/>
    </row>
    <row r="707" ht="12.75">
      <c r="E707" s="138"/>
    </row>
    <row r="708" ht="12.75">
      <c r="E708" s="138"/>
    </row>
    <row r="709" ht="12.75">
      <c r="E709" s="138"/>
    </row>
    <row r="710" ht="12.75">
      <c r="E710" s="138"/>
    </row>
    <row r="711" ht="12.75">
      <c r="E711" s="138"/>
    </row>
    <row r="712" ht="12.75">
      <c r="E712" s="138"/>
    </row>
    <row r="713" ht="12.75">
      <c r="E713" s="138"/>
    </row>
    <row r="714" ht="12.75">
      <c r="E714" s="138"/>
    </row>
    <row r="715" ht="12.75">
      <c r="E715" s="138"/>
    </row>
    <row r="716" ht="12.75">
      <c r="E716" s="138"/>
    </row>
    <row r="717" ht="12.75">
      <c r="E717" s="138"/>
    </row>
    <row r="718" ht="12.75">
      <c r="E718" s="138"/>
    </row>
    <row r="719" ht="12.75">
      <c r="E719" s="138"/>
    </row>
    <row r="720" ht="12.75">
      <c r="E720" s="138"/>
    </row>
    <row r="721" ht="12.75">
      <c r="E721" s="138"/>
    </row>
    <row r="722" ht="12.75">
      <c r="E722" s="138"/>
    </row>
    <row r="723" ht="12.75">
      <c r="E723" s="138"/>
    </row>
    <row r="724" spans="1:2" ht="12.75">
      <c r="A724" s="185"/>
      <c r="B724" s="185"/>
    </row>
    <row r="725" spans="1:7" ht="12.75">
      <c r="A725" s="184"/>
      <c r="B725" s="184"/>
      <c r="C725" s="186"/>
      <c r="D725" s="186"/>
      <c r="E725" s="187"/>
      <c r="F725" s="186"/>
      <c r="G725" s="188"/>
    </row>
    <row r="726" spans="1:7" ht="12.75">
      <c r="A726" s="189"/>
      <c r="B726" s="189"/>
      <c r="C726" s="184"/>
      <c r="D726" s="184"/>
      <c r="E726" s="190"/>
      <c r="F726" s="184"/>
      <c r="G726" s="184"/>
    </row>
    <row r="727" spans="1:7" ht="12.75">
      <c r="A727" s="184"/>
      <c r="B727" s="184"/>
      <c r="C727" s="184"/>
      <c r="D727" s="184"/>
      <c r="E727" s="190"/>
      <c r="F727" s="184"/>
      <c r="G727" s="184"/>
    </row>
    <row r="728" spans="1:7" ht="12.75">
      <c r="A728" s="184"/>
      <c r="B728" s="184"/>
      <c r="C728" s="184"/>
      <c r="D728" s="184"/>
      <c r="E728" s="190"/>
      <c r="F728" s="184"/>
      <c r="G728" s="184"/>
    </row>
    <row r="729" spans="1:7" ht="12.75">
      <c r="A729" s="184"/>
      <c r="B729" s="184"/>
      <c r="C729" s="184"/>
      <c r="D729" s="184"/>
      <c r="E729" s="190"/>
      <c r="F729" s="184"/>
      <c r="G729" s="184"/>
    </row>
    <row r="730" spans="1:7" ht="12.75">
      <c r="A730" s="184"/>
      <c r="B730" s="184"/>
      <c r="C730" s="184"/>
      <c r="D730" s="184"/>
      <c r="E730" s="190"/>
      <c r="F730" s="184"/>
      <c r="G730" s="184"/>
    </row>
    <row r="731" spans="1:7" ht="12.75">
      <c r="A731" s="184"/>
      <c r="B731" s="184"/>
      <c r="C731" s="184"/>
      <c r="D731" s="184"/>
      <c r="E731" s="190"/>
      <c r="F731" s="184"/>
      <c r="G731" s="184"/>
    </row>
    <row r="732" spans="1:7" ht="12.75">
      <c r="A732" s="184"/>
      <c r="B732" s="184"/>
      <c r="C732" s="184"/>
      <c r="D732" s="184"/>
      <c r="E732" s="190"/>
      <c r="F732" s="184"/>
      <c r="G732" s="184"/>
    </row>
    <row r="733" spans="1:7" ht="12.75">
      <c r="A733" s="184"/>
      <c r="B733" s="184"/>
      <c r="C733" s="184"/>
      <c r="D733" s="184"/>
      <c r="E733" s="190"/>
      <c r="F733" s="184"/>
      <c r="G733" s="184"/>
    </row>
    <row r="734" spans="1:7" ht="12.75">
      <c r="A734" s="184"/>
      <c r="B734" s="184"/>
      <c r="C734" s="184"/>
      <c r="D734" s="184"/>
      <c r="E734" s="190"/>
      <c r="F734" s="184"/>
      <c r="G734" s="184"/>
    </row>
    <row r="735" spans="1:7" ht="12.75">
      <c r="A735" s="184"/>
      <c r="B735" s="184"/>
      <c r="C735" s="184"/>
      <c r="D735" s="184"/>
      <c r="E735" s="190"/>
      <c r="F735" s="184"/>
      <c r="G735" s="184"/>
    </row>
    <row r="736" spans="1:7" ht="12.75">
      <c r="A736" s="184"/>
      <c r="B736" s="184"/>
      <c r="C736" s="184"/>
      <c r="D736" s="184"/>
      <c r="E736" s="190"/>
      <c r="F736" s="184"/>
      <c r="G736" s="184"/>
    </row>
    <row r="737" spans="1:7" ht="12.75">
      <c r="A737" s="184"/>
      <c r="B737" s="184"/>
      <c r="C737" s="184"/>
      <c r="D737" s="184"/>
      <c r="E737" s="190"/>
      <c r="F737" s="184"/>
      <c r="G737" s="184"/>
    </row>
    <row r="738" spans="1:7" ht="12.75">
      <c r="A738" s="184"/>
      <c r="B738" s="184"/>
      <c r="C738" s="184"/>
      <c r="D738" s="184"/>
      <c r="E738" s="190"/>
      <c r="F738" s="184"/>
      <c r="G738" s="184"/>
    </row>
  </sheetData>
  <mergeCells count="619">
    <mergeCell ref="C663:D663"/>
    <mergeCell ref="C659:D659"/>
    <mergeCell ref="C660:D660"/>
    <mergeCell ref="C661:D661"/>
    <mergeCell ref="C662:D662"/>
    <mergeCell ref="C655:D655"/>
    <mergeCell ref="C656:D656"/>
    <mergeCell ref="C657:D657"/>
    <mergeCell ref="C658:D658"/>
    <mergeCell ref="C651:D651"/>
    <mergeCell ref="C652:D652"/>
    <mergeCell ref="C653:D653"/>
    <mergeCell ref="C654:D654"/>
    <mergeCell ref="C647:D647"/>
    <mergeCell ref="C648:D648"/>
    <mergeCell ref="C649:D649"/>
    <mergeCell ref="C650:D650"/>
    <mergeCell ref="C643:D643"/>
    <mergeCell ref="C644:D644"/>
    <mergeCell ref="C645:D645"/>
    <mergeCell ref="C646:D646"/>
    <mergeCell ref="C639:D639"/>
    <mergeCell ref="C640:D640"/>
    <mergeCell ref="C641:D641"/>
    <mergeCell ref="C642:D642"/>
    <mergeCell ref="C624:D624"/>
    <mergeCell ref="C632:D632"/>
    <mergeCell ref="C633:D633"/>
    <mergeCell ref="C634:D634"/>
    <mergeCell ref="C635:D635"/>
    <mergeCell ref="C636:D636"/>
    <mergeCell ref="C637:D637"/>
    <mergeCell ref="C638:D638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583:D583"/>
    <mergeCell ref="C584:D584"/>
    <mergeCell ref="C585:D585"/>
    <mergeCell ref="C587:D587"/>
    <mergeCell ref="C578:D578"/>
    <mergeCell ref="C580:D580"/>
    <mergeCell ref="C581:D581"/>
    <mergeCell ref="C582:D582"/>
    <mergeCell ref="C573:D573"/>
    <mergeCell ref="C575:D575"/>
    <mergeCell ref="C576:D576"/>
    <mergeCell ref="C577:D577"/>
    <mergeCell ref="C568:D568"/>
    <mergeCell ref="C569:D569"/>
    <mergeCell ref="C570:D570"/>
    <mergeCell ref="C572:D572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55:D555"/>
    <mergeCell ref="C556:D556"/>
    <mergeCell ref="C558:D558"/>
    <mergeCell ref="C559:D559"/>
    <mergeCell ref="C551:D551"/>
    <mergeCell ref="C552:D552"/>
    <mergeCell ref="C553:D553"/>
    <mergeCell ref="C554:D554"/>
    <mergeCell ref="C546:D546"/>
    <mergeCell ref="C547:D547"/>
    <mergeCell ref="C549:D549"/>
    <mergeCell ref="C550:D550"/>
    <mergeCell ref="C542:D542"/>
    <mergeCell ref="C543:D543"/>
    <mergeCell ref="C544:D544"/>
    <mergeCell ref="C545:D545"/>
    <mergeCell ref="C538:D538"/>
    <mergeCell ref="C539:D539"/>
    <mergeCell ref="C540:D540"/>
    <mergeCell ref="C541:D541"/>
    <mergeCell ref="C534:D534"/>
    <mergeCell ref="C535:D535"/>
    <mergeCell ref="C536:D536"/>
    <mergeCell ref="C537:D537"/>
    <mergeCell ref="C530:D530"/>
    <mergeCell ref="C531:D531"/>
    <mergeCell ref="C532:D532"/>
    <mergeCell ref="C533:D533"/>
    <mergeCell ref="C526:D526"/>
    <mergeCell ref="C527:D527"/>
    <mergeCell ref="C528:D528"/>
    <mergeCell ref="C529:D529"/>
    <mergeCell ref="C522:D522"/>
    <mergeCell ref="C523:D523"/>
    <mergeCell ref="C524:D524"/>
    <mergeCell ref="C525:D525"/>
    <mergeCell ref="C518:D518"/>
    <mergeCell ref="C519:D519"/>
    <mergeCell ref="C520:D520"/>
    <mergeCell ref="C521:D521"/>
    <mergeCell ref="C514:D514"/>
    <mergeCell ref="C515:D515"/>
    <mergeCell ref="C516:D516"/>
    <mergeCell ref="C517:D517"/>
    <mergeCell ref="C510:D510"/>
    <mergeCell ref="C511:D511"/>
    <mergeCell ref="C512:D512"/>
    <mergeCell ref="C513:D513"/>
    <mergeCell ref="C499:D499"/>
    <mergeCell ref="C500:D500"/>
    <mergeCell ref="C504:D504"/>
    <mergeCell ref="C505:D505"/>
    <mergeCell ref="C506:D506"/>
    <mergeCell ref="C507:D507"/>
    <mergeCell ref="C508:D508"/>
    <mergeCell ref="C509:D509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39:D439"/>
    <mergeCell ref="C440:D440"/>
    <mergeCell ref="C441:D441"/>
    <mergeCell ref="C442:D442"/>
    <mergeCell ref="C434:D434"/>
    <mergeCell ref="C435:D435"/>
    <mergeCell ref="C437:D437"/>
    <mergeCell ref="C438:D438"/>
    <mergeCell ref="C430:D430"/>
    <mergeCell ref="C431:D431"/>
    <mergeCell ref="C432:D432"/>
    <mergeCell ref="C433:D433"/>
    <mergeCell ref="C426:D426"/>
    <mergeCell ref="C427:D427"/>
    <mergeCell ref="C428:D428"/>
    <mergeCell ref="C429:D429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14:D414"/>
    <mergeCell ref="C415:D415"/>
    <mergeCell ref="C416:D416"/>
    <mergeCell ref="C417:D417"/>
    <mergeCell ref="C410:D410"/>
    <mergeCell ref="C411:D411"/>
    <mergeCell ref="C412:D412"/>
    <mergeCell ref="C413:D413"/>
    <mergeCell ref="C406:D406"/>
    <mergeCell ref="C407:D407"/>
    <mergeCell ref="C408:D408"/>
    <mergeCell ref="C409:D409"/>
    <mergeCell ref="C402:D402"/>
    <mergeCell ref="C403:D403"/>
    <mergeCell ref="C404:D404"/>
    <mergeCell ref="C405:D405"/>
    <mergeCell ref="C398:D398"/>
    <mergeCell ref="C399:D399"/>
    <mergeCell ref="C400:D400"/>
    <mergeCell ref="C401:D401"/>
    <mergeCell ref="C394:D394"/>
    <mergeCell ref="C395:D395"/>
    <mergeCell ref="C396:D396"/>
    <mergeCell ref="C397:D397"/>
    <mergeCell ref="C389:D389"/>
    <mergeCell ref="C390:D390"/>
    <mergeCell ref="C391:D391"/>
    <mergeCell ref="C393:D393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5:D335"/>
    <mergeCell ref="C336:D336"/>
    <mergeCell ref="C337:D337"/>
    <mergeCell ref="C338:D338"/>
    <mergeCell ref="C331:D331"/>
    <mergeCell ref="C332:D332"/>
    <mergeCell ref="C333:D333"/>
    <mergeCell ref="C334:D334"/>
    <mergeCell ref="C327:D327"/>
    <mergeCell ref="C328:D328"/>
    <mergeCell ref="C329:D329"/>
    <mergeCell ref="C330:D330"/>
    <mergeCell ref="C323:D323"/>
    <mergeCell ref="C324:D324"/>
    <mergeCell ref="C325:D325"/>
    <mergeCell ref="C326:D326"/>
    <mergeCell ref="C319:D319"/>
    <mergeCell ref="C320:D320"/>
    <mergeCell ref="C321:D321"/>
    <mergeCell ref="C322:D322"/>
    <mergeCell ref="C315:D315"/>
    <mergeCell ref="C316:D316"/>
    <mergeCell ref="C317:D317"/>
    <mergeCell ref="C318:D318"/>
    <mergeCell ref="C311:D311"/>
    <mergeCell ref="C312:D312"/>
    <mergeCell ref="C313:D313"/>
    <mergeCell ref="C314:D314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286:D286"/>
    <mergeCell ref="C287:D287"/>
    <mergeCell ref="C288:D288"/>
    <mergeCell ref="C289:D289"/>
    <mergeCell ref="C282:D282"/>
    <mergeCell ref="C283:D283"/>
    <mergeCell ref="C284:D284"/>
    <mergeCell ref="C285:D285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60:D260"/>
    <mergeCell ref="C261:D261"/>
    <mergeCell ref="C263:D263"/>
    <mergeCell ref="C276:D276"/>
    <mergeCell ref="C277:D277"/>
    <mergeCell ref="C278:D278"/>
    <mergeCell ref="C279:D279"/>
    <mergeCell ref="C280:D280"/>
    <mergeCell ref="C281:D281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15:D215"/>
    <mergeCell ref="C216:D216"/>
    <mergeCell ref="C217:D217"/>
    <mergeCell ref="C219:D219"/>
    <mergeCell ref="C211:D211"/>
    <mergeCell ref="C212:D212"/>
    <mergeCell ref="C213:D213"/>
    <mergeCell ref="C214:D214"/>
    <mergeCell ref="C207:D207"/>
    <mergeCell ref="C208:D208"/>
    <mergeCell ref="C209:D209"/>
    <mergeCell ref="C210:D210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191:D191"/>
    <mergeCell ref="C192:D192"/>
    <mergeCell ref="C193:D193"/>
    <mergeCell ref="C194:D194"/>
    <mergeCell ref="C187:D187"/>
    <mergeCell ref="C188:D188"/>
    <mergeCell ref="C189:D189"/>
    <mergeCell ref="C190:D190"/>
    <mergeCell ref="C182:D182"/>
    <mergeCell ref="C183:D183"/>
    <mergeCell ref="C185:D185"/>
    <mergeCell ref="C186:D186"/>
    <mergeCell ref="C178:D178"/>
    <mergeCell ref="C179:D179"/>
    <mergeCell ref="C180:D180"/>
    <mergeCell ref="C181:D181"/>
    <mergeCell ref="C174:D174"/>
    <mergeCell ref="C175:D175"/>
    <mergeCell ref="C176:D176"/>
    <mergeCell ref="C177:D177"/>
    <mergeCell ref="C170:D170"/>
    <mergeCell ref="C171:D171"/>
    <mergeCell ref="C172:D172"/>
    <mergeCell ref="C173:D173"/>
    <mergeCell ref="C166:D166"/>
    <mergeCell ref="C167:D167"/>
    <mergeCell ref="C168:D168"/>
    <mergeCell ref="C169:D169"/>
    <mergeCell ref="C162:D162"/>
    <mergeCell ref="C163:D163"/>
    <mergeCell ref="C164:D164"/>
    <mergeCell ref="C165:D165"/>
    <mergeCell ref="C158:D158"/>
    <mergeCell ref="C159:D159"/>
    <mergeCell ref="C160:D160"/>
    <mergeCell ref="C161:D161"/>
    <mergeCell ref="C154:D154"/>
    <mergeCell ref="C155:D155"/>
    <mergeCell ref="C156:D156"/>
    <mergeCell ref="C157:D157"/>
    <mergeCell ref="C149:D149"/>
    <mergeCell ref="C151:D151"/>
    <mergeCell ref="C152:D152"/>
    <mergeCell ref="C153:D153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4:D104"/>
    <mergeCell ref="C106:D106"/>
    <mergeCell ref="C107:D107"/>
    <mergeCell ref="C108:D108"/>
    <mergeCell ref="C100:D100"/>
    <mergeCell ref="C101:D101"/>
    <mergeCell ref="C102:D102"/>
    <mergeCell ref="C103:D103"/>
    <mergeCell ref="C96:D96"/>
    <mergeCell ref="C97:D97"/>
    <mergeCell ref="C98:D98"/>
    <mergeCell ref="C99:D99"/>
    <mergeCell ref="C92:D92"/>
    <mergeCell ref="C93:D93"/>
    <mergeCell ref="C94:D94"/>
    <mergeCell ref="C95:D95"/>
    <mergeCell ref="C88:D88"/>
    <mergeCell ref="C89:D89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6:D76"/>
    <mergeCell ref="C77:D77"/>
    <mergeCell ref="C78:D78"/>
    <mergeCell ref="C79:D79"/>
    <mergeCell ref="C72:D72"/>
    <mergeCell ref="C73:D73"/>
    <mergeCell ref="C74:D74"/>
    <mergeCell ref="C75:D75"/>
    <mergeCell ref="C67:D67"/>
    <mergeCell ref="C69:D69"/>
    <mergeCell ref="C70:D70"/>
    <mergeCell ref="C71:D71"/>
    <mergeCell ref="C63:D63"/>
    <mergeCell ref="C64:D64"/>
    <mergeCell ref="C65:D65"/>
    <mergeCell ref="C66:D66"/>
    <mergeCell ref="C58:D58"/>
    <mergeCell ref="C60:D60"/>
    <mergeCell ref="C61:D61"/>
    <mergeCell ref="C62:D62"/>
    <mergeCell ref="C53:D53"/>
    <mergeCell ref="C55:D55"/>
    <mergeCell ref="C56:D56"/>
    <mergeCell ref="C57:D57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LYNX</cp:lastModifiedBy>
  <dcterms:created xsi:type="dcterms:W3CDTF">2018-02-19T06:27:14Z</dcterms:created>
  <dcterms:modified xsi:type="dcterms:W3CDTF">2018-02-19T06:28:36Z</dcterms:modified>
  <cp:category/>
  <cp:version/>
  <cp:contentType/>
  <cp:contentStatus/>
</cp:coreProperties>
</file>