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7835" windowHeight="12780" activeTab="2"/>
  </bookViews>
  <sheets>
    <sheet name="Krycí list" sheetId="1" r:id="rId1"/>
    <sheet name="Rekapitulace" sheetId="2" r:id="rId2"/>
    <sheet name="Položky" sheetId="3" r:id="rId3"/>
  </sheets>
  <definedNames>
    <definedName name="BPK1">'Položky'!#REF!</definedName>
    <definedName name="BPK2">'Položky'!#REF!</definedName>
    <definedName name="BPK3">'Položky'!#REF!</definedName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'Rekapitulace'!$G$12</definedName>
    <definedName name="Dodavka0">'Položky'!#REF!</definedName>
    <definedName name="HSV">'Rekapitulace'!$E$12</definedName>
    <definedName name="HSV0">'Položky'!#REF!</definedName>
    <definedName name="HZS">'Rekapitulace'!$I$12</definedName>
    <definedName name="HZS0">'Položky'!#REF!</definedName>
    <definedName name="JKSO">'Krycí list'!$F$4</definedName>
    <definedName name="MJ">'Krycí list'!$G$4</definedName>
    <definedName name="Mont">'Rekapitulace'!$H$12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list'!$A$1:$G$44</definedName>
    <definedName name="_xlnm.Print_Area" localSheetId="2">'Položky'!$A$1:$G$868</definedName>
    <definedName name="_xlnm.Print_Area" localSheetId="1">'Rekapitulace'!$A$1:$I$26</definedName>
    <definedName name="PocetMJ">'Krycí list'!$G$7</definedName>
    <definedName name="Poznamka">'Krycí list'!$B$36</definedName>
    <definedName name="Projektant">'Krycí list'!$C$7</definedName>
    <definedName name="PSV">'Rekapitulace'!$F$12</definedName>
    <definedName name="PSV0">'Položky'!#REF!</definedName>
    <definedName name="SazbaDPH1">'Krycí list'!$C$29</definedName>
    <definedName name="SazbaDPH2">'Krycí list'!$C$31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'Rekapitulace'!$H$25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list'!$F$31</definedName>
    <definedName name="Zaklad5">'Krycí list'!$F$29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<sst xmlns="http://schemas.openxmlformats.org/spreadsheetml/2006/main" count="1012" uniqueCount="426">
  <si>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</si>
  <si>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</si>
  <si>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</si>
  <si>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</si>
  <si>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</si>
  <si>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</si>
  <si>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</si>
  <si>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</si>
  <si>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</si>
  <si>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</si>
  <si>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</si>
  <si>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</si>
  <si>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</si>
  <si>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</si>
  <si>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</si>
  <si>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</si>
  <si>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</si>
  <si>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</si>
  <si>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</si>
  <si>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</si>
  <si>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</si>
  <si>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</si>
  <si>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</si>
  <si>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</si>
  <si>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</si>
  <si>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</si>
  <si>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</si>
  <si>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</si>
  <si>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</si>
  <si>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</si>
  <si>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</si>
  <si>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</si>
  <si>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</si>
  <si>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</si>
  <si>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</si>
  <si>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</si>
  <si>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</si>
  <si>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</si>
  <si>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</si>
  <si>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</si>
  <si>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</si>
  <si>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</si>
  <si>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</si>
  <si>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</si>
  <si>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Rozpočet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</si>
  <si>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</si>
  <si>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</si>
  <si>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</si>
  <si>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</si>
  <si>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</si>
  <si>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</si>
  <si>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</si>
  <si>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</si>
  <si>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</si>
  <si>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</si>
  <si>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</si>
  <si>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</si>
  <si>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</si>
  <si>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</si>
  <si>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</si>
  <si>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</si>
  <si>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</si>
  <si>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</si>
  <si>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</si>
  <si>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</si>
  <si>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</si>
  <si>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</si>
  <si>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</si>
  <si>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</si>
  <si>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</si>
  <si>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</si>
  <si>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20181014</t>
  </si>
  <si>
    <t>Kostelec u Holešova - oprava chodníků</t>
  </si>
  <si>
    <t>1001</t>
  </si>
  <si>
    <t>Oprava chodníku - 1. část od Pohraničí-č.p.164</t>
  </si>
  <si>
    <t>Základní</t>
  </si>
  <si>
    <t>0</t>
  </si>
  <si>
    <t>Přípravné a pomocné práce</t>
  </si>
  <si>
    <t>01</t>
  </si>
  <si>
    <t>Vytyčení sítí</t>
  </si>
  <si>
    <t>soubor</t>
  </si>
  <si>
    <t>02</t>
  </si>
  <si>
    <t>Dopravní značení</t>
  </si>
  <si>
    <t>113106121R00</t>
  </si>
  <si>
    <t>Rozebrání dlažeb z betonových dlaždic na sucho</t>
  </si>
  <si>
    <t>m2</t>
  </si>
  <si>
    <t>;od silnice Pohranicí po vstup do č.p. 240</t>
  </si>
  <si>
    <t>81*1,2</t>
  </si>
  <si>
    <t>;vstup č.p. 240 k cestě</t>
  </si>
  <si>
    <t>1,3*5</t>
  </si>
  <si>
    <t>;od vstupu č.p. 240 po silnici Bytovky</t>
  </si>
  <si>
    <t>13,5*1,2</t>
  </si>
  <si>
    <t>;od silnice Bytovky  po vstup k silnici č.p. 235</t>
  </si>
  <si>
    <t>16,5*1,2</t>
  </si>
  <si>
    <t>;č,p, 235 vstup k cestě</t>
  </si>
  <si>
    <t>1,5*1,5+2,6*1,5</t>
  </si>
  <si>
    <t>;od č.p. 235 po sjezd  k č.p. 235</t>
  </si>
  <si>
    <t>8*1,2</t>
  </si>
  <si>
    <t>;od sjezdu č.p. 235 po sjezd č.p.214</t>
  </si>
  <si>
    <t>6*1,2</t>
  </si>
  <si>
    <t>;sjezd č.p. 214</t>
  </si>
  <si>
    <t>3*1,8</t>
  </si>
  <si>
    <t>;od sjezdu č.p. 214 po sjezd č.p. 212</t>
  </si>
  <si>
    <t>16*1,2</t>
  </si>
  <si>
    <t>;od sjezdu č.p. 212 po sjezd č.p. 200</t>
  </si>
  <si>
    <t>4,9*1,2</t>
  </si>
  <si>
    <t>;od sjezdu č.p. 200 po sjezd č.p. 195</t>
  </si>
  <si>
    <t>5*1,2</t>
  </si>
  <si>
    <t>;od sjezdu č.p. 195 po sjezd č.p. 183</t>
  </si>
  <si>
    <t>5,8*1,2</t>
  </si>
  <si>
    <t>;od sjezdu č.p. 183 po sjezd č.p. 184</t>
  </si>
  <si>
    <t>;od sjezdu č.p. 184 kolem č.p. 187 po vstup do cesty  č.p. 170</t>
  </si>
  <si>
    <t>;plocha před č.p. 187</t>
  </si>
  <si>
    <t>5,5*1,2</t>
  </si>
  <si>
    <t>;vstup do cesty před č.p. 170</t>
  </si>
  <si>
    <t>1,5*1+1,5*1,2</t>
  </si>
  <si>
    <t>;od vstupu do cesty před č.p. 170 po park. plochu před č.p.170</t>
  </si>
  <si>
    <t>;park. plocha se sjezdem u č.p. 170</t>
  </si>
  <si>
    <t>4*1,8+4*1,2</t>
  </si>
  <si>
    <t>;od sjezdu č.p. 169 po sjezd č.p.165</t>
  </si>
  <si>
    <t>;od sjezdu č.p. 165 po konec č.p.164</t>
  </si>
  <si>
    <t>(8,1+1,2+15)*1,2</t>
  </si>
  <si>
    <t>;vstup do silnice č.p. 228</t>
  </si>
  <si>
    <t>1,2*1,2</t>
  </si>
  <si>
    <t>113106211R00</t>
  </si>
  <si>
    <t>Rozebrání dlažeb z velkých kostek v kam. těženém</t>
  </si>
  <si>
    <t>;sjezd č.p. 212</t>
  </si>
  <si>
    <t>3,5*1,5+3,5*1,8</t>
  </si>
  <si>
    <t>;sjezd č.p. 200</t>
  </si>
  <si>
    <t>3*1,4+3*1,1</t>
  </si>
  <si>
    <t>;sjezd č.p. 183</t>
  </si>
  <si>
    <t>3,2*1,4+3,2*1,3</t>
  </si>
  <si>
    <t>;sjezd č.p. 165</t>
  </si>
  <si>
    <t>3*1,8+3*1,1</t>
  </si>
  <si>
    <t>113107131R00</t>
  </si>
  <si>
    <t>Odstranění podkladu pl.200 m2, bet.prostý tl.15 cm</t>
  </si>
  <si>
    <t>;sjezd č.p. 184</t>
  </si>
  <si>
    <t>3,3*1,2+3,3*1,6</t>
  </si>
  <si>
    <t>113107143R00</t>
  </si>
  <si>
    <t>Odstranění podkladu pl.do 200 m2, živice tl. 15 cm</t>
  </si>
  <si>
    <t>;od ulice Pohraničí</t>
  </si>
  <si>
    <t>2*0,2</t>
  </si>
  <si>
    <t>;sjezd k č.p. 235</t>
  </si>
  <si>
    <t>2,7*1,7</t>
  </si>
  <si>
    <t>3*0,2</t>
  </si>
  <si>
    <t>3,3*0,2</t>
  </si>
  <si>
    <t>4*0,2</t>
  </si>
  <si>
    <t>;sjezd před č.p.169 v chodníku</t>
  </si>
  <si>
    <t>4*1,8</t>
  </si>
  <si>
    <t>;sjezd č.p.165</t>
  </si>
  <si>
    <t>;č.p. 164</t>
  </si>
  <si>
    <t>1,5*0,2</t>
  </si>
  <si>
    <t>113201111R00</t>
  </si>
  <si>
    <t>Vytrhání obrub chodníkových ležatých</t>
  </si>
  <si>
    <t>m</t>
  </si>
  <si>
    <t>3,5</t>
  </si>
  <si>
    <t>3,2</t>
  </si>
  <si>
    <t>3,3</t>
  </si>
  <si>
    <t>;sjezd č.p. 169</t>
  </si>
  <si>
    <t>1,5</t>
  </si>
  <si>
    <t>113202111R00</t>
  </si>
  <si>
    <t>Vytrhání obrub z krajníků nebo obrubníků stojatých</t>
  </si>
  <si>
    <t>;od silnice  Pohraničí</t>
  </si>
  <si>
    <t>81*2</t>
  </si>
  <si>
    <t>3,6*2</t>
  </si>
  <si>
    <t>13,5*2</t>
  </si>
  <si>
    <t>16,5*2</t>
  </si>
  <si>
    <t>2,6*2</t>
  </si>
  <si>
    <t>8*2</t>
  </si>
  <si>
    <t>6*2</t>
  </si>
  <si>
    <t>2*2</t>
  </si>
  <si>
    <t>16*2</t>
  </si>
  <si>
    <t>4,9*2</t>
  </si>
  <si>
    <t>5*2</t>
  </si>
  <si>
    <t>5,8*2</t>
  </si>
  <si>
    <t>1,2*2</t>
  </si>
  <si>
    <t>1*2</t>
  </si>
  <si>
    <t>(8,1+1,2+15)*2</t>
  </si>
  <si>
    <t>132201202R00</t>
  </si>
  <si>
    <t>Hloubení rýh šířky do 200 cm v hor.3 do 1000 m3</t>
  </si>
  <si>
    <t>m3</t>
  </si>
  <si>
    <t>81*1,8*0,3</t>
  </si>
  <si>
    <t>5*1,3*0,3</t>
  </si>
  <si>
    <t>13,5*1,8</t>
  </si>
  <si>
    <t>16,5*1,8</t>
  </si>
  <si>
    <t>(1,5*1,5+2,6*1,5)*0,3</t>
  </si>
  <si>
    <t>8*1,8</t>
  </si>
  <si>
    <t>2,7*1,8*0,15</t>
  </si>
  <si>
    <t>6*1,8*0,3</t>
  </si>
  <si>
    <t>3,4*1,8*0,3</t>
  </si>
  <si>
    <t>16*1,7*0,3</t>
  </si>
  <si>
    <t>(3,5*1,5+3,5*1,7)*0,3</t>
  </si>
  <si>
    <t>4,9*1,8</t>
  </si>
  <si>
    <t>(3*1,8+3,4*1,1)*0,3</t>
  </si>
  <si>
    <t>5*1,8*0,3</t>
  </si>
  <si>
    <t>5,8*1,8*0,3</t>
  </si>
  <si>
    <t>(3,2*1,8+3,4*1,3)*0,3</t>
  </si>
  <si>
    <t>16*1,8*0,3</t>
  </si>
  <si>
    <t>(3,3*1,2+3,3*1,8)*0,2</t>
  </si>
  <si>
    <t>1,2*5,5*0,3</t>
  </si>
  <si>
    <t>(1,5*1,8+1,5*1)*0,3</t>
  </si>
  <si>
    <t>(4*1,8+4*1,2)*0,3</t>
  </si>
  <si>
    <t>4*1,8*0,15</t>
  </si>
  <si>
    <t>4*1,2*0,3</t>
  </si>
  <si>
    <t>8*1,8*0,3</t>
  </si>
  <si>
    <t>(3*1,8+3*1,1)*0,25</t>
  </si>
  <si>
    <t>(8,1+1,2+15)*1,8*0,3</t>
  </si>
  <si>
    <t>1,2*1,4</t>
  </si>
  <si>
    <t>175101201R00</t>
  </si>
  <si>
    <t>Obsyp objektu bez prohození sypaniny</t>
  </si>
  <si>
    <t>;kolem obrubníků</t>
  </si>
  <si>
    <t>81*0,1*0,15*2</t>
  </si>
  <si>
    <t>;vstup č.p. 240 k cestě - zatravnění</t>
  </si>
  <si>
    <t>1,3*3,6*0,3</t>
  </si>
  <si>
    <t>13,5*0,1*0,15*2</t>
  </si>
  <si>
    <t>16,5*0,1*0,15*2</t>
  </si>
  <si>
    <t>;č,p, 235 vstup k cestě - zatravnění</t>
  </si>
  <si>
    <t>2,6*1,7*0,3</t>
  </si>
  <si>
    <t>8*0,1*0,15*2</t>
  </si>
  <si>
    <t>6*0,1*0,15*2</t>
  </si>
  <si>
    <t>2*0,1*0,15*2</t>
  </si>
  <si>
    <t>16*0,1*0,15*2</t>
  </si>
  <si>
    <t>1,5*0,1*0,15*2</t>
  </si>
  <si>
    <t>4,9*0,1*0,15*2</t>
  </si>
  <si>
    <t>1,1*0,1*0,15*2</t>
  </si>
  <si>
    <t>5*0,1*0,15*2</t>
  </si>
  <si>
    <t>5,8*0,1*0,15*2</t>
  </si>
  <si>
    <t>1,3*0,1*0,15*2</t>
  </si>
  <si>
    <t>1,2*0,1*0,15*2</t>
  </si>
  <si>
    <t>1,2*0,1*0,15</t>
  </si>
  <si>
    <t>1,5*1*0,3</t>
  </si>
  <si>
    <t>(8,1+1,1+15)*0,1*0,15*2</t>
  </si>
  <si>
    <t>1,2*1,4*0,3</t>
  </si>
  <si>
    <t>180401211R00</t>
  </si>
  <si>
    <t>Založení trávníku lučního výsevem v rovině</t>
  </si>
  <si>
    <t>81*0,5*2</t>
  </si>
  <si>
    <t xml:space="preserve">1,3*3,6 </t>
  </si>
  <si>
    <t>13,5*0,5*2</t>
  </si>
  <si>
    <t>16,5*0,5*2</t>
  </si>
  <si>
    <t xml:space="preserve">2,6*1,7 </t>
  </si>
  <si>
    <t>8*0,5*2</t>
  </si>
  <si>
    <t>6*0,5*2</t>
  </si>
  <si>
    <t>2*0,5*2</t>
  </si>
  <si>
    <t>16*0,5*2</t>
  </si>
  <si>
    <t>1,5*0,5*2</t>
  </si>
  <si>
    <t>4,9*0,5*2</t>
  </si>
  <si>
    <t>1,1*0,5*2</t>
  </si>
  <si>
    <t>5*0,5*2</t>
  </si>
  <si>
    <t>5,8*0,5*2</t>
  </si>
  <si>
    <t>1,3*0,5*2</t>
  </si>
  <si>
    <t>1,2*0,5*2</t>
  </si>
  <si>
    <t>1,2*0,5</t>
  </si>
  <si>
    <t>(8,1+1,1+15)*0,5*2</t>
  </si>
  <si>
    <t xml:space="preserve">1,2*1,4 </t>
  </si>
  <si>
    <t>181101102R00</t>
  </si>
  <si>
    <t>Úprava pláně v zářezech v hor. 1-4, se zhutněním</t>
  </si>
  <si>
    <t>81*1,8</t>
  </si>
  <si>
    <t>1,6*1,3</t>
  </si>
  <si>
    <t>;č,p, 235 vstup k cestě - chodník</t>
  </si>
  <si>
    <t>1,5*1,5</t>
  </si>
  <si>
    <t>2,7*1,8</t>
  </si>
  <si>
    <t>6*1,8</t>
  </si>
  <si>
    <t>3,4*1,8</t>
  </si>
  <si>
    <t>16*1,8</t>
  </si>
  <si>
    <t>3*1,8+3,4*1,1</t>
  </si>
  <si>
    <t>5*1,8</t>
  </si>
  <si>
    <t>5,8*1,8</t>
  </si>
  <si>
    <t>3,2*1,8+3,4*1,3</t>
  </si>
  <si>
    <t>3,3*1,2+3,3*1,7</t>
  </si>
  <si>
    <t>1,5*1,8</t>
  </si>
  <si>
    <t>4*1,2</t>
  </si>
  <si>
    <t>(8,1+1,2+15)*1,8</t>
  </si>
  <si>
    <t>00572410</t>
  </si>
  <si>
    <t>Směs travní parková rekreační</t>
  </si>
  <si>
    <t>kg</t>
  </si>
  <si>
    <t>247,73*0,03</t>
  </si>
  <si>
    <t>5</t>
  </si>
  <si>
    <t>Komunikace</t>
  </si>
  <si>
    <t>564831111R00</t>
  </si>
  <si>
    <t>Podklad ze štěrkodrti po zhutnění tloušťky 10 cm</t>
  </si>
  <si>
    <t>566904111R00</t>
  </si>
  <si>
    <t>Vyspravení podkladu po překopech kam.obal.asfaltem</t>
  </si>
  <si>
    <t>t</t>
  </si>
  <si>
    <t>2*0,2*0,38</t>
  </si>
  <si>
    <t>0,1*2,7*0,38*2</t>
  </si>
  <si>
    <t>3*0,2*0,38</t>
  </si>
  <si>
    <t>3,5*0,2*0,38</t>
  </si>
  <si>
    <t>3,2*0,2*0,38</t>
  </si>
  <si>
    <t>3,3*0,2*0,38</t>
  </si>
  <si>
    <t>4*0,2*0,38</t>
  </si>
  <si>
    <t>1,5*0,2*0,38</t>
  </si>
  <si>
    <t>567122111R00</t>
  </si>
  <si>
    <t>Podklad z kameniva zpev.cementem KZC 1 tl.12 cm</t>
  </si>
  <si>
    <t>81*1,4</t>
  </si>
  <si>
    <t>1,3*1,4</t>
  </si>
  <si>
    <t>13,5*1,4</t>
  </si>
  <si>
    <t>16,5*1,4</t>
  </si>
  <si>
    <t>1,5*1,4</t>
  </si>
  <si>
    <t>8*1,4</t>
  </si>
  <si>
    <t>2,7*1,4</t>
  </si>
  <si>
    <t>6*1,4</t>
  </si>
  <si>
    <t>16*1,4</t>
  </si>
  <si>
    <t>3,0*1,5+3,8*1,4</t>
  </si>
  <si>
    <t>4,9*1,4</t>
  </si>
  <si>
    <t>5*1,4</t>
  </si>
  <si>
    <t>5,8*1,4</t>
  </si>
  <si>
    <t>3,2*1,4+3*1,3</t>
  </si>
  <si>
    <t>3,3*1,4+3,0*1,2</t>
  </si>
  <si>
    <t>4*1,4+4*1,2</t>
  </si>
  <si>
    <t>4*1,4</t>
  </si>
  <si>
    <t>(8,1+1,2+15)*1,4</t>
  </si>
  <si>
    <t>596215021R00</t>
  </si>
  <si>
    <t>Kladení zámkové dlažby tl. 6 cm do drtě tl. 4 cm</t>
  </si>
  <si>
    <t>3*1,5+3,8*1,4</t>
  </si>
  <si>
    <t>59245</t>
  </si>
  <si>
    <t>Zámková dlažba HOLLAND SLP přírodní</t>
  </si>
  <si>
    <t>1,4*0,7*1,01</t>
  </si>
  <si>
    <t>;sjezd č.p. 214 - varovný pás</t>
  </si>
  <si>
    <t>3*0,4*1,01</t>
  </si>
  <si>
    <t>;sjezd č.p. 212 - varovný pás</t>
  </si>
  <si>
    <t>;sjezd č.p. 200 - varovný pás</t>
  </si>
  <si>
    <t>;sjezd č.p. 183 - varovný pás</t>
  </si>
  <si>
    <t>;sjezd č.p. 184 - varovný pás</t>
  </si>
  <si>
    <t>;park. plocha se sjezdem u č.p. 170 - varovný pás</t>
  </si>
  <si>
    <t>4*0,4*1,01</t>
  </si>
  <si>
    <t>;sjezd č.p. 169 - varovný pás</t>
  </si>
  <si>
    <t xml:space="preserve">4*0,4*1,01 </t>
  </si>
  <si>
    <t>;sjezd č.p.165 - varovný pás</t>
  </si>
  <si>
    <t>592451</t>
  </si>
  <si>
    <t>Dlažba zámková 20x20x8 cm šedá</t>
  </si>
  <si>
    <t>81*1,4*1,01-1,4*0,7*1,01</t>
  </si>
  <si>
    <t>1,3*1,4*1,01</t>
  </si>
  <si>
    <t>(13,5*1,4-1,4*0,7)*1,01</t>
  </si>
  <si>
    <t>(16,5*1,4-0,7*1,4)*1,01</t>
  </si>
  <si>
    <t>1,5*1,4*1,01</t>
  </si>
  <si>
    <t>8*1,4*1,01</t>
  </si>
  <si>
    <t>2,7*1,4*1,01</t>
  </si>
  <si>
    <t>6*1,4*1,01</t>
  </si>
  <si>
    <t>(3*1,8-3*0,4)*1,01</t>
  </si>
  <si>
    <t>16*1,4*1,01</t>
  </si>
  <si>
    <t>(3*1,5-3*0,4+3,5*1,4)*1,01</t>
  </si>
  <si>
    <t>4,9*1,4*1,01</t>
  </si>
  <si>
    <t>(3*1,4+3*1,1-0,4*3)*1,1</t>
  </si>
  <si>
    <t>5*1,4*1,01</t>
  </si>
  <si>
    <t>5,8*1,4*1,01</t>
  </si>
  <si>
    <t>(3,2*1,4+3*1,3-0,4*3)*1,01</t>
  </si>
  <si>
    <t>(3,3*1,4+3*1,2-3*0,4)*1,01</t>
  </si>
  <si>
    <t>5,5*1,2*1,01</t>
  </si>
  <si>
    <t>(4*1,4+4*1,2-0,4*4)</t>
  </si>
  <si>
    <t>4*1,4*1,01</t>
  </si>
  <si>
    <t>(4*1,2-4*0,4)*1,01</t>
  </si>
  <si>
    <t>(3*1,4+3*1,1-3*0,4)*1,01</t>
  </si>
  <si>
    <t>(8,1+1,2+15-0,7)*1,4*1,01</t>
  </si>
  <si>
    <t>8</t>
  </si>
  <si>
    <t>Trubní vedení</t>
  </si>
  <si>
    <t>899432111R00</t>
  </si>
  <si>
    <t>Výšková úprava do 20 cm, snížení krytu šoupěte</t>
  </si>
  <si>
    <t>kus</t>
  </si>
  <si>
    <t>9</t>
  </si>
  <si>
    <t>Ostatní konstrukce, bourání</t>
  </si>
  <si>
    <t>917762111R00</t>
  </si>
  <si>
    <t>Osazení ležat. obrub. bet. s opěrou, lože z B 12,5</t>
  </si>
  <si>
    <t>917862111R00</t>
  </si>
  <si>
    <t>Osazení stojat. obrub. bet. s opěrou,lože z B 12,5</t>
  </si>
  <si>
    <t>1,3</t>
  </si>
  <si>
    <t>1,5*1</t>
  </si>
  <si>
    <t>2,7*2</t>
  </si>
  <si>
    <t>1,8*2</t>
  </si>
  <si>
    <t>1,5*2</t>
  </si>
  <si>
    <t>1,1*2</t>
  </si>
  <si>
    <t>1,3*2</t>
  </si>
  <si>
    <t>1,2</t>
  </si>
  <si>
    <t>919735112R00</t>
  </si>
  <si>
    <t>Řezání stávajícího živičného krytu tl. 5 - 10 cm</t>
  </si>
  <si>
    <t>919735122R00</t>
  </si>
  <si>
    <t>Řezání stávajícího betonového krytu tl. 5 - 10 cm</t>
  </si>
  <si>
    <t>592</t>
  </si>
  <si>
    <t>Obrubník silniční nájezdový</t>
  </si>
  <si>
    <t>2*1,01</t>
  </si>
  <si>
    <t>1,5*1,01</t>
  </si>
  <si>
    <t>592174</t>
  </si>
  <si>
    <t>Obrubník silniční  ABO 1-15  100x15x30cm</t>
  </si>
  <si>
    <t>3*1,01</t>
  </si>
  <si>
    <t>3,5*1,01</t>
  </si>
  <si>
    <t>3,2*1,01</t>
  </si>
  <si>
    <t>3,3*1,01</t>
  </si>
  <si>
    <t>4*1,01</t>
  </si>
  <si>
    <t>59217410</t>
  </si>
  <si>
    <t>Obrubník chodníkový  ABO 100/10/25  1000x100x250</t>
  </si>
  <si>
    <t>81*2*1,01</t>
  </si>
  <si>
    <t>1,3*1,01</t>
  </si>
  <si>
    <t>13,5*2*1,01</t>
  </si>
  <si>
    <t>16,5*2*1,01</t>
  </si>
  <si>
    <t>1,5*1*1,01</t>
  </si>
  <si>
    <t>8*2*1,01</t>
  </si>
  <si>
    <t>2,7*2*1,01</t>
  </si>
  <si>
    <t>6*2*1,01</t>
  </si>
  <si>
    <t>1,8*2*1,01</t>
  </si>
  <si>
    <t>16*2*1,01</t>
  </si>
  <si>
    <t>1,5*2*1,01</t>
  </si>
  <si>
    <t>4,9*2*1,01</t>
  </si>
  <si>
    <t>1,1*2*1,01</t>
  </si>
  <si>
    <t>5*2*1,01</t>
  </si>
  <si>
    <t>5,8*2*1,01</t>
  </si>
  <si>
    <t>1,3*2*1,01</t>
  </si>
  <si>
    <t>1,2*2*1,01</t>
  </si>
  <si>
    <t>1,2*1,01</t>
  </si>
  <si>
    <t>(8,1+1,2+15)*2*1,01</t>
  </si>
  <si>
    <t>998223011R00</t>
  </si>
  <si>
    <t xml:space="preserve">Přesun hmot, pozemní komunikace, kryt dlážděný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</si>
  <si>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</si>
  <si>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</si>
  <si>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</si>
  <si>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</si>
  <si>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979990001R00</t>
  </si>
  <si>
    <t xml:space="preserve">Poplatek za skládku stavební suti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</si>
  <si>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</si>
  <si>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</si>
  <si>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</si>
  <si>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</si>
  <si>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</si>
  <si>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</si>
  <si>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</si>
  <si>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</si>
  <si>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Obec Kostelec U Holešova</t>
  </si>
  <si>
    <t>Ing. Josef Bartoš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</si>
</sst>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</numFmts>
  <fonts count="1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12"/>
      <name val="Arial CE"/>
      <family val="2"/>
    </font>
    <font>
      <sz val="10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9" fontId="5" fillId="2" borderId="5" xfId="0" applyNumberFormat="1" applyFont="1" applyFill="1" applyBorder="1" applyAlignment="1">
      <alignment/>
    </xf>
    <xf numFmtId="49" fontId="0" fillId="2" borderId="6" xfId="0" applyNumberForma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0" fillId="0" borderId="11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12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3" fontId="0" fillId="0" borderId="0" xfId="0" applyNumberFormat="1" applyAlignment="1">
      <alignment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4" fillId="0" borderId="22" xfId="0" applyFont="1" applyBorder="1" applyAlignment="1">
      <alignment horizontal="centerContinuous" vertical="center"/>
    </xf>
    <xf numFmtId="0" fontId="7" fillId="0" borderId="23" xfId="0" applyFont="1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1" fillId="0" borderId="25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28" xfId="0" applyBorder="1" applyAlignment="1">
      <alignment/>
    </xf>
    <xf numFmtId="0" fontId="0" fillId="0" borderId="20" xfId="0" applyBorder="1" applyAlignment="1">
      <alignment/>
    </xf>
    <xf numFmtId="3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3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6" xfId="0" applyFont="1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166" fontId="0" fillId="0" borderId="11" xfId="0" applyNumberFormat="1" applyBorder="1" applyAlignment="1">
      <alignment horizontal="right"/>
    </xf>
    <xf numFmtId="167" fontId="0" fillId="0" borderId="14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7" fillId="2" borderId="36" xfId="0" applyFont="1" applyFill="1" applyBorder="1" applyAlignment="1">
      <alignment/>
    </xf>
    <xf numFmtId="0" fontId="7" fillId="2" borderId="37" xfId="0" applyFont="1" applyFill="1" applyBorder="1" applyAlignment="1">
      <alignment/>
    </xf>
    <xf numFmtId="0" fontId="7" fillId="2" borderId="40" xfId="0" applyFont="1" applyFill="1" applyBorder="1" applyAlignment="1">
      <alignment/>
    </xf>
    <xf numFmtId="167" fontId="7" fillId="2" borderId="37" xfId="0" applyNumberFormat="1" applyFont="1" applyFill="1" applyBorder="1" applyAlignment="1">
      <alignment/>
    </xf>
    <xf numFmtId="0" fontId="7" fillId="2" borderId="41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0" fillId="0" borderId="42" xfId="19" applyFont="1" applyBorder="1" applyAlignment="1">
      <alignment horizontal="center"/>
      <protection/>
    </xf>
    <xf numFmtId="0" fontId="0" fillId="0" borderId="43" xfId="19" applyFont="1" applyBorder="1" applyAlignment="1">
      <alignment horizontal="center"/>
      <protection/>
    </xf>
    <xf numFmtId="0" fontId="3" fillId="0" borderId="44" xfId="19" applyFont="1" applyBorder="1">
      <alignment/>
      <protection/>
    </xf>
    <xf numFmtId="0" fontId="0" fillId="0" borderId="44" xfId="19" applyBorder="1">
      <alignment/>
      <protection/>
    </xf>
    <xf numFmtId="0" fontId="0" fillId="0" borderId="44" xfId="19" applyBorder="1" applyAlignment="1">
      <alignment horizontal="right"/>
      <protection/>
    </xf>
    <xf numFmtId="0" fontId="0" fillId="0" borderId="45" xfId="19" applyFont="1" applyBorder="1">
      <alignment/>
      <protection/>
    </xf>
    <xf numFmtId="0" fontId="0" fillId="0" borderId="44" xfId="0" applyNumberFormat="1" applyBorder="1" applyAlignment="1">
      <alignment horizontal="left"/>
    </xf>
    <xf numFmtId="0" fontId="0" fillId="0" borderId="46" xfId="0" applyNumberFormat="1" applyBorder="1" applyAlignment="1">
      <alignment/>
    </xf>
    <xf numFmtId="0" fontId="0" fillId="0" borderId="47" xfId="19" applyFont="1" applyBorder="1" applyAlignment="1">
      <alignment horizontal="center"/>
      <protection/>
    </xf>
    <xf numFmtId="0" fontId="0" fillId="0" borderId="48" xfId="19" applyFont="1" applyBorder="1" applyAlignment="1">
      <alignment horizontal="center"/>
      <protection/>
    </xf>
    <xf numFmtId="0" fontId="3" fillId="0" borderId="49" xfId="19" applyFont="1" applyBorder="1">
      <alignment/>
      <protection/>
    </xf>
    <xf numFmtId="0" fontId="0" fillId="0" borderId="49" xfId="19" applyBorder="1">
      <alignment/>
      <protection/>
    </xf>
    <xf numFmtId="0" fontId="0" fillId="0" borderId="49" xfId="19" applyBorder="1" applyAlignment="1">
      <alignment horizontal="right"/>
      <protection/>
    </xf>
    <xf numFmtId="0" fontId="0" fillId="0" borderId="50" xfId="19" applyFont="1" applyBorder="1" applyAlignment="1">
      <alignment horizontal="left"/>
      <protection/>
    </xf>
    <xf numFmtId="0" fontId="0" fillId="0" borderId="49" xfId="19" applyFont="1" applyBorder="1" applyAlignment="1">
      <alignment horizontal="left"/>
      <protection/>
    </xf>
    <xf numFmtId="0" fontId="0" fillId="0" borderId="51" xfId="19" applyFont="1" applyBorder="1" applyAlignment="1">
      <alignment horizontal="left"/>
      <protection/>
    </xf>
    <xf numFmtId="49" fontId="4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49" fontId="1" fillId="3" borderId="25" xfId="0" applyNumberFormat="1" applyFont="1" applyFill="1" applyBorder="1" applyAlignment="1">
      <alignment/>
    </xf>
    <xf numFmtId="0" fontId="1" fillId="3" borderId="26" xfId="0" applyFont="1" applyFill="1" applyBorder="1" applyAlignment="1">
      <alignment/>
    </xf>
    <xf numFmtId="0" fontId="1" fillId="3" borderId="27" xfId="0" applyFont="1" applyFill="1" applyBorder="1" applyAlignment="1">
      <alignment/>
    </xf>
    <xf numFmtId="0" fontId="1" fillId="3" borderId="52" xfId="0" applyFont="1" applyFill="1" applyBorder="1" applyAlignment="1">
      <alignment/>
    </xf>
    <xf numFmtId="0" fontId="1" fillId="3" borderId="53" xfId="0" applyFont="1" applyFill="1" applyBorder="1" applyAlignment="1">
      <alignment/>
    </xf>
    <xf numFmtId="0" fontId="1" fillId="3" borderId="54" xfId="0" applyFont="1" applyFill="1" applyBorder="1" applyAlignment="1">
      <alignment/>
    </xf>
    <xf numFmtId="0" fontId="9" fillId="0" borderId="0" xfId="0" applyFont="1" applyBorder="1" applyAlignment="1">
      <alignment/>
    </xf>
    <xf numFmtId="3" fontId="0" fillId="0" borderId="7" xfId="0" applyNumberFormat="1" applyFont="1" applyBorder="1" applyAlignment="1">
      <alignment/>
    </xf>
    <xf numFmtId="0" fontId="1" fillId="2" borderId="25" xfId="0" applyFont="1" applyFill="1" applyBorder="1" applyAlignment="1">
      <alignment/>
    </xf>
    <xf numFmtId="0" fontId="1" fillId="2" borderId="26" xfId="0" applyFont="1" applyFill="1" applyBorder="1" applyAlignment="1">
      <alignment/>
    </xf>
    <xf numFmtId="3" fontId="1" fillId="2" borderId="27" xfId="0" applyNumberFormat="1" applyFont="1" applyFill="1" applyBorder="1" applyAlignment="1">
      <alignment/>
    </xf>
    <xf numFmtId="3" fontId="1" fillId="2" borderId="52" xfId="0" applyNumberFormat="1" applyFont="1" applyFill="1" applyBorder="1" applyAlignment="1">
      <alignment/>
    </xf>
    <xf numFmtId="3" fontId="1" fillId="2" borderId="53" xfId="0" applyNumberFormat="1" applyFont="1" applyFill="1" applyBorder="1" applyAlignment="1">
      <alignment/>
    </xf>
    <xf numFmtId="3" fontId="1" fillId="2" borderId="54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 horizontal="centerContinuous"/>
    </xf>
    <xf numFmtId="0" fontId="1" fillId="4" borderId="30" xfId="0" applyFont="1" applyFill="1" applyBorder="1" applyAlignment="1">
      <alignment/>
    </xf>
    <xf numFmtId="0" fontId="1" fillId="4" borderId="31" xfId="0" applyFont="1" applyFill="1" applyBorder="1" applyAlignment="1">
      <alignment/>
    </xf>
    <xf numFmtId="0" fontId="0" fillId="4" borderId="55" xfId="0" applyFill="1" applyBorder="1" applyAlignment="1">
      <alignment/>
    </xf>
    <xf numFmtId="0" fontId="1" fillId="4" borderId="56" xfId="0" applyFont="1" applyFill="1" applyBorder="1" applyAlignment="1">
      <alignment horizontal="right"/>
    </xf>
    <xf numFmtId="0" fontId="1" fillId="4" borderId="31" xfId="0" applyFont="1" applyFill="1" applyBorder="1" applyAlignment="1">
      <alignment horizontal="right"/>
    </xf>
    <xf numFmtId="0" fontId="1" fillId="4" borderId="32" xfId="0" applyFont="1" applyFill="1" applyBorder="1" applyAlignment="1">
      <alignment horizontal="center"/>
    </xf>
    <xf numFmtId="4" fontId="6" fillId="4" borderId="31" xfId="0" applyNumberFormat="1" applyFont="1" applyFill="1" applyBorder="1" applyAlignment="1">
      <alignment horizontal="right"/>
    </xf>
    <xf numFmtId="4" fontId="6" fillId="4" borderId="55" xfId="0" applyNumberFormat="1" applyFont="1" applyFill="1" applyBorder="1" applyAlignment="1">
      <alignment horizontal="right"/>
    </xf>
    <xf numFmtId="0" fontId="0" fillId="0" borderId="34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3" fontId="0" fillId="0" borderId="33" xfId="0" applyNumberFormat="1" applyFont="1" applyBorder="1" applyAlignment="1">
      <alignment horizontal="right"/>
    </xf>
    <xf numFmtId="166" fontId="0" fillId="0" borderId="57" xfId="0" applyNumberFormat="1" applyFont="1" applyBorder="1" applyAlignment="1">
      <alignment horizontal="right"/>
    </xf>
    <xf numFmtId="3" fontId="0" fillId="0" borderId="58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0" fontId="0" fillId="2" borderId="36" xfId="0" applyFill="1" applyBorder="1" applyAlignment="1">
      <alignment/>
    </xf>
    <xf numFmtId="0" fontId="1" fillId="2" borderId="37" xfId="0" applyFont="1" applyFill="1" applyBorder="1" applyAlignment="1">
      <alignment/>
    </xf>
    <xf numFmtId="0" fontId="0" fillId="2" borderId="37" xfId="0" applyFill="1" applyBorder="1" applyAlignment="1">
      <alignment/>
    </xf>
    <xf numFmtId="4" fontId="0" fillId="2" borderId="59" xfId="0" applyNumberFormat="1" applyFill="1" applyBorder="1" applyAlignment="1">
      <alignment/>
    </xf>
    <xf numFmtId="4" fontId="0" fillId="2" borderId="36" xfId="0" applyNumberFormat="1" applyFill="1" applyBorder="1" applyAlignment="1">
      <alignment/>
    </xf>
    <xf numFmtId="4" fontId="0" fillId="2" borderId="37" xfId="0" applyNumberFormat="1" applyFill="1" applyBorder="1" applyAlignment="1">
      <alignment/>
    </xf>
    <xf numFmtId="3" fontId="1" fillId="2" borderId="37" xfId="0" applyNumberFormat="1" applyFont="1" applyFill="1" applyBorder="1" applyAlignment="1">
      <alignment horizontal="right"/>
    </xf>
    <xf numFmtId="3" fontId="1" fillId="2" borderId="59" xfId="0" applyNumberFormat="1" applyFont="1" applyFill="1" applyBorder="1" applyAlignment="1">
      <alignment horizontal="right"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0" fillId="0" borderId="0" xfId="19" applyFont="1" applyAlignment="1">
      <alignment horizontal="center"/>
      <protection/>
    </xf>
    <xf numFmtId="0" fontId="0" fillId="0" borderId="0" xfId="19">
      <alignment/>
      <protection/>
    </xf>
    <xf numFmtId="0" fontId="11" fillId="0" borderId="0" xfId="19" applyFont="1" applyAlignment="1">
      <alignment horizontal="centerContinuous"/>
      <protection/>
    </xf>
    <xf numFmtId="0" fontId="12" fillId="0" borderId="0" xfId="19" applyFont="1" applyAlignment="1">
      <alignment horizontal="centerContinuous"/>
      <protection/>
    </xf>
    <xf numFmtId="0" fontId="12" fillId="0" borderId="0" xfId="19" applyFont="1" applyAlignment="1">
      <alignment horizontal="right"/>
      <protection/>
    </xf>
    <xf numFmtId="0" fontId="9" fillId="0" borderId="45" xfId="19" applyFont="1" applyBorder="1" applyAlignment="1">
      <alignment horizontal="right"/>
      <protection/>
    </xf>
    <xf numFmtId="0" fontId="0" fillId="0" borderId="44" xfId="19" applyBorder="1" applyAlignment="1">
      <alignment horizontal="left"/>
      <protection/>
    </xf>
    <xf numFmtId="0" fontId="0" fillId="0" borderId="46" xfId="19" applyBorder="1">
      <alignment/>
      <protection/>
    </xf>
    <xf numFmtId="49" fontId="0" fillId="0" borderId="47" xfId="19" applyNumberFormat="1" applyFont="1" applyBorder="1" applyAlignment="1">
      <alignment horizontal="center"/>
      <protection/>
    </xf>
    <xf numFmtId="0" fontId="0" fillId="0" borderId="50" xfId="19" applyBorder="1" applyAlignment="1">
      <alignment horizontal="center" shrinkToFit="1"/>
      <protection/>
    </xf>
    <xf numFmtId="0" fontId="0" fillId="0" borderId="49" xfId="19" applyBorder="1" applyAlignment="1">
      <alignment horizontal="center" shrinkToFit="1"/>
      <protection/>
    </xf>
    <xf numFmtId="0" fontId="0" fillId="0" borderId="51" xfId="19" applyBorder="1" applyAlignment="1">
      <alignment horizontal="center" shrinkToFit="1"/>
      <protection/>
    </xf>
    <xf numFmtId="0" fontId="9" fillId="0" borderId="0" xfId="19" applyFont="1">
      <alignment/>
      <protection/>
    </xf>
    <xf numFmtId="0" fontId="0" fillId="0" borderId="0" xfId="19" applyFont="1">
      <alignment/>
      <protection/>
    </xf>
    <xf numFmtId="0" fontId="0" fillId="0" borderId="0" xfId="19" applyAlignment="1">
      <alignment horizontal="right"/>
      <protection/>
    </xf>
    <xf numFmtId="0" fontId="0" fillId="0" borderId="0" xfId="19" applyAlignment="1">
      <alignment/>
      <protection/>
    </xf>
    <xf numFmtId="49" fontId="9" fillId="3" borderId="57" xfId="19" applyNumberFormat="1" applyFont="1" applyFill="1" applyBorder="1">
      <alignment/>
      <protection/>
    </xf>
    <xf numFmtId="0" fontId="9" fillId="3" borderId="15" xfId="19" applyFont="1" applyFill="1" applyBorder="1" applyAlignment="1">
      <alignment horizontal="center"/>
      <protection/>
    </xf>
    <xf numFmtId="0" fontId="9" fillId="3" borderId="15" xfId="19" applyNumberFormat="1" applyFont="1" applyFill="1" applyBorder="1" applyAlignment="1">
      <alignment horizontal="center"/>
      <protection/>
    </xf>
    <xf numFmtId="0" fontId="9" fillId="3" borderId="57" xfId="19" applyFont="1" applyFill="1" applyBorder="1" applyAlignment="1">
      <alignment horizontal="center"/>
      <protection/>
    </xf>
    <xf numFmtId="0" fontId="1" fillId="0" borderId="60" xfId="19" applyFont="1" applyBorder="1" applyAlignment="1">
      <alignment horizontal="center"/>
      <protection/>
    </xf>
    <xf numFmtId="49" fontId="1" fillId="0" borderId="60" xfId="19" applyNumberFormat="1" applyFont="1" applyBorder="1" applyAlignment="1">
      <alignment horizontal="left"/>
      <protection/>
    </xf>
    <xf numFmtId="0" fontId="1" fillId="0" borderId="60" xfId="19" applyFont="1" applyBorder="1">
      <alignment/>
      <protection/>
    </xf>
    <xf numFmtId="0" fontId="0" fillId="0" borderId="60" xfId="19" applyBorder="1" applyAlignment="1">
      <alignment horizontal="center"/>
      <protection/>
    </xf>
    <xf numFmtId="0" fontId="0" fillId="0" borderId="60" xfId="19" applyNumberFormat="1" applyBorder="1" applyAlignment="1">
      <alignment horizontal="right"/>
      <protection/>
    </xf>
    <xf numFmtId="0" fontId="0" fillId="0" borderId="60" xfId="19" applyNumberFormat="1" applyBorder="1">
      <alignment/>
      <protection/>
    </xf>
    <xf numFmtId="0" fontId="0" fillId="0" borderId="0" xfId="19" applyNumberFormat="1">
      <alignment/>
      <protection/>
    </xf>
    <xf numFmtId="0" fontId="13" fillId="0" borderId="0" xfId="19" applyFont="1">
      <alignment/>
      <protection/>
    </xf>
    <xf numFmtId="0" fontId="0" fillId="0" borderId="60" xfId="19" applyFont="1" applyBorder="1" applyAlignment="1">
      <alignment horizontal="center" vertical="top"/>
      <protection/>
    </xf>
    <xf numFmtId="49" fontId="8" fillId="0" borderId="60" xfId="19" applyNumberFormat="1" applyFont="1" applyBorder="1" applyAlignment="1">
      <alignment horizontal="left" vertical="top"/>
      <protection/>
    </xf>
    <xf numFmtId="0" fontId="8" fillId="0" borderId="60" xfId="19" applyFont="1" applyBorder="1" applyAlignment="1">
      <alignment wrapText="1"/>
      <protection/>
    </xf>
    <xf numFmtId="49" fontId="8" fillId="0" borderId="60" xfId="19" applyNumberFormat="1" applyFont="1" applyBorder="1" applyAlignment="1">
      <alignment horizontal="center" shrinkToFit="1"/>
      <protection/>
    </xf>
    <xf numFmtId="4" fontId="8" fillId="0" borderId="60" xfId="19" applyNumberFormat="1" applyFont="1" applyBorder="1" applyAlignment="1">
      <alignment horizontal="right"/>
      <protection/>
    </xf>
    <xf numFmtId="4" fontId="8" fillId="0" borderId="60" xfId="19" applyNumberFormat="1" applyFont="1" applyBorder="1">
      <alignment/>
      <protection/>
    </xf>
    <xf numFmtId="0" fontId="9" fillId="0" borderId="60" xfId="19" applyFont="1" applyBorder="1" applyAlignment="1">
      <alignment horizontal="center"/>
      <protection/>
    </xf>
    <xf numFmtId="49" fontId="9" fillId="0" borderId="60" xfId="19" applyNumberFormat="1" applyFont="1" applyBorder="1" applyAlignment="1">
      <alignment horizontal="left"/>
      <protection/>
    </xf>
    <xf numFmtId="0" fontId="14" fillId="5" borderId="13" xfId="19" applyFont="1" applyFill="1" applyBorder="1" applyAlignment="1">
      <alignment horizontal="left" wrapText="1"/>
      <protection/>
    </xf>
    <xf numFmtId="0" fontId="15" fillId="0" borderId="0" xfId="0" applyFont="1" applyAlignment="1">
      <alignment horizontal="left" wrapText="1"/>
    </xf>
    <xf numFmtId="4" fontId="14" fillId="5" borderId="60" xfId="19" applyNumberFormat="1" applyFont="1" applyFill="1" applyBorder="1" applyAlignment="1">
      <alignment horizontal="right" wrapText="1"/>
      <protection/>
    </xf>
    <xf numFmtId="0" fontId="14" fillId="5" borderId="60" xfId="19" applyFont="1" applyFill="1" applyBorder="1" applyAlignment="1">
      <alignment horizontal="left" wrapText="1"/>
      <protection/>
    </xf>
    <xf numFmtId="0" fontId="14" fillId="0" borderId="60" xfId="0" applyFont="1" applyBorder="1" applyAlignment="1">
      <alignment horizontal="right"/>
    </xf>
    <xf numFmtId="0" fontId="0" fillId="2" borderId="61" xfId="19" applyFill="1" applyBorder="1" applyAlignment="1">
      <alignment horizontal="center"/>
      <protection/>
    </xf>
    <xf numFmtId="49" fontId="3" fillId="2" borderId="61" xfId="19" applyNumberFormat="1" applyFont="1" applyFill="1" applyBorder="1" applyAlignment="1">
      <alignment horizontal="left"/>
      <protection/>
    </xf>
    <xf numFmtId="0" fontId="3" fillId="2" borderId="61" xfId="19" applyFont="1" applyFill="1" applyBorder="1">
      <alignment/>
      <protection/>
    </xf>
    <xf numFmtId="4" fontId="0" fillId="2" borderId="61" xfId="19" applyNumberFormat="1" applyFill="1" applyBorder="1" applyAlignment="1">
      <alignment horizontal="right"/>
      <protection/>
    </xf>
    <xf numFmtId="4" fontId="1" fillId="2" borderId="61" xfId="19" applyNumberFormat="1" applyFont="1" applyFill="1" applyBorder="1">
      <alignment/>
      <protection/>
    </xf>
    <xf numFmtId="3" fontId="0" fillId="0" borderId="0" xfId="19" applyNumberFormat="1">
      <alignment/>
      <protection/>
    </xf>
    <xf numFmtId="0" fontId="0" fillId="0" borderId="0" xfId="19" applyBorder="1">
      <alignment/>
      <protection/>
    </xf>
    <xf numFmtId="0" fontId="16" fillId="0" borderId="0" xfId="19" applyFont="1" applyAlignment="1">
      <alignment/>
      <protection/>
    </xf>
    <xf numFmtId="0" fontId="17" fillId="0" borderId="0" xfId="19" applyFont="1" applyBorder="1">
      <alignment/>
      <protection/>
    </xf>
    <xf numFmtId="3" fontId="17" fillId="0" borderId="0" xfId="19" applyNumberFormat="1" applyFont="1" applyBorder="1" applyAlignment="1">
      <alignment horizontal="right"/>
      <protection/>
    </xf>
    <xf numFmtId="4" fontId="17" fillId="0" borderId="0" xfId="19" applyNumberFormat="1" applyFont="1" applyBorder="1">
      <alignment/>
      <protection/>
    </xf>
    <xf numFmtId="0" fontId="16" fillId="0" borderId="0" xfId="19" applyFont="1" applyBorder="1" applyAlignment="1">
      <alignment/>
      <protection/>
    </xf>
    <xf numFmtId="0" fontId="0" fillId="0" borderId="0" xfId="19" applyBorder="1" applyAlignment="1">
      <alignment horizontal="right"/>
      <protection/>
    </xf>
    <xf numFmtId="49" fontId="9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60" xfId="0" applyNumberFormat="1" applyFont="1" applyBorder="1" applyAlignment="1">
      <alignment/>
    </xf>
    <xf numFmtId="3" fontId="0" fillId="0" borderId="62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POL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4"/>
  <sheetViews>
    <sheetView workbookViewId="0" topLeftCell="A1">
      <selection activeCell="B36" sqref="B36:G44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75" customHeight="1">
      <c r="A4" s="7" t="s">
        <v>73</v>
      </c>
      <c r="B4" s="8"/>
      <c r="C4" s="9" t="s">
        <v>74</v>
      </c>
      <c r="D4" s="10"/>
      <c r="E4" s="10"/>
      <c r="F4" s="11"/>
      <c r="G4" s="12"/>
    </row>
    <row r="5" spans="1:7" ht="12.7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75" customHeight="1">
      <c r="A6" s="7" t="s">
        <v>71</v>
      </c>
      <c r="B6" s="8"/>
      <c r="C6" s="9" t="s">
        <v>72</v>
      </c>
      <c r="D6" s="10"/>
      <c r="E6" s="10"/>
      <c r="F6" s="18"/>
      <c r="G6" s="12"/>
    </row>
    <row r="7" spans="1:9" ht="12.75">
      <c r="A7" s="13" t="s">
        <v>8</v>
      </c>
      <c r="B7" s="15"/>
      <c r="C7" s="19" t="s">
        <v>425</v>
      </c>
      <c r="D7" s="20"/>
      <c r="E7" s="21" t="s">
        <v>9</v>
      </c>
      <c r="F7" s="22"/>
      <c r="G7" s="23">
        <v>0</v>
      </c>
      <c r="H7" s="24"/>
      <c r="I7" s="24"/>
    </row>
    <row r="8" spans="1:7" ht="12.75">
      <c r="A8" s="13" t="s">
        <v>10</v>
      </c>
      <c r="B8" s="15"/>
      <c r="C8" s="19" t="s">
        <v>424</v>
      </c>
      <c r="D8" s="20"/>
      <c r="E8" s="16" t="s">
        <v>11</v>
      </c>
      <c r="F8" s="15"/>
      <c r="G8" s="25">
        <f>IF(PocetMJ=0,,ROUND((F29+F31)/PocetMJ,1))</f>
        <v>0</v>
      </c>
    </row>
    <row r="9" spans="1:7" ht="12.75">
      <c r="A9" s="26" t="s">
        <v>12</v>
      </c>
      <c r="B9" s="27"/>
      <c r="C9" s="27"/>
      <c r="D9" s="27"/>
      <c r="E9" s="28" t="s">
        <v>13</v>
      </c>
      <c r="F9" s="27"/>
      <c r="G9" s="29"/>
    </row>
    <row r="10" spans="1:57" ht="12.75">
      <c r="A10" s="30" t="s">
        <v>14</v>
      </c>
      <c r="B10" s="11"/>
      <c r="C10" s="11"/>
      <c r="D10" s="11"/>
      <c r="E10" s="31" t="s">
        <v>15</v>
      </c>
      <c r="F10" s="11"/>
      <c r="G10" s="12"/>
      <c r="BA10" s="32"/>
      <c r="BB10" s="32"/>
      <c r="BC10" s="32"/>
      <c r="BD10" s="32"/>
      <c r="BE10" s="32"/>
    </row>
    <row r="11" spans="1:7" ht="12.75">
      <c r="A11" s="30"/>
      <c r="B11" s="11"/>
      <c r="C11" s="11"/>
      <c r="D11" s="11"/>
      <c r="E11" s="33"/>
      <c r="F11" s="34"/>
      <c r="G11" s="35"/>
    </row>
    <row r="12" spans="1:7" ht="28.5" customHeight="1" thickBot="1">
      <c r="A12" s="36" t="s">
        <v>16</v>
      </c>
      <c r="B12" s="37"/>
      <c r="C12" s="37"/>
      <c r="D12" s="37"/>
      <c r="E12" s="38"/>
      <c r="F12" s="38"/>
      <c r="G12" s="39"/>
    </row>
    <row r="13" spans="1:7" ht="17.25" customHeight="1" thickBot="1">
      <c r="A13" s="40" t="s">
        <v>17</v>
      </c>
      <c r="B13" s="41"/>
      <c r="C13" s="42"/>
      <c r="D13" s="43" t="s">
        <v>18</v>
      </c>
      <c r="E13" s="44"/>
      <c r="F13" s="44"/>
      <c r="G13" s="42"/>
    </row>
    <row r="14" spans="1:7" ht="15.75" customHeight="1">
      <c r="A14" s="45"/>
      <c r="B14" s="46" t="s">
        <v>19</v>
      </c>
      <c r="C14" s="47">
        <f>Dodavka</f>
        <v>0</v>
      </c>
      <c r="D14" s="48" t="str">
        <f>Rekapitulace!A17</f>
        <v>Ztížené výrobní podmínky</v>
      </c>
      <c r="E14" s="49"/>
      <c r="F14" s="50"/>
      <c r="G14" s="47">
        <f>Rekapitulace!I17</f>
        <v>0</v>
      </c>
    </row>
    <row r="15" spans="1:7" ht="15.75" customHeight="1">
      <c r="A15" s="45" t="s">
        <v>20</v>
      </c>
      <c r="B15" s="46" t="s">
        <v>21</v>
      </c>
      <c r="C15" s="47">
        <f>Mont</f>
        <v>0</v>
      </c>
      <c r="D15" s="26" t="str">
        <f>Rekapitulace!A18</f>
        <v>Oborová přirážka</v>
      </c>
      <c r="E15" s="51"/>
      <c r="F15" s="52"/>
      <c r="G15" s="47">
        <f>Rekapitulace!I18</f>
        <v>0</v>
      </c>
    </row>
    <row r="16" spans="1:7" ht="15.75" customHeight="1">
      <c r="A16" s="45" t="s">
        <v>22</v>
      </c>
      <c r="B16" s="46" t="s">
        <v>23</v>
      </c>
      <c r="C16" s="47">
        <f>HSV</f>
        <v>0</v>
      </c>
      <c r="D16" s="26" t="str">
        <f>Rekapitulace!A19</f>
        <v>Přesun stavebních kapacit</v>
      </c>
      <c r="E16" s="51"/>
      <c r="F16" s="52"/>
      <c r="G16" s="47">
        <f>Rekapitulace!I19</f>
        <v>0</v>
      </c>
    </row>
    <row r="17" spans="1:7" ht="15.75" customHeight="1">
      <c r="A17" s="53" t="s">
        <v>24</v>
      </c>
      <c r="B17" s="46" t="s">
        <v>25</v>
      </c>
      <c r="C17" s="47">
        <f>PSV</f>
        <v>0</v>
      </c>
      <c r="D17" s="26" t="str">
        <f>Rekapitulace!A20</f>
        <v>Mimostaveništní doprava</v>
      </c>
      <c r="E17" s="51"/>
      <c r="F17" s="52"/>
      <c r="G17" s="47">
        <f>Rekapitulace!I20</f>
        <v>0</v>
      </c>
    </row>
    <row r="18" spans="1:7" ht="15.75" customHeight="1">
      <c r="A18" s="54" t="s">
        <v>26</v>
      </c>
      <c r="B18" s="46"/>
      <c r="C18" s="47">
        <f>SUM(C14:C17)</f>
        <v>0</v>
      </c>
      <c r="D18" s="55" t="str">
        <f>Rekapitulace!A21</f>
        <v>Zařízení staveniště</v>
      </c>
      <c r="E18" s="51"/>
      <c r="F18" s="52"/>
      <c r="G18" s="47">
        <f>Rekapitulace!I21</f>
        <v>0</v>
      </c>
    </row>
    <row r="19" spans="1:7" ht="15.75" customHeight="1">
      <c r="A19" s="54"/>
      <c r="B19" s="46"/>
      <c r="C19" s="47"/>
      <c r="D19" s="26" t="str">
        <f>Rekapitulace!A22</f>
        <v>Provoz investora</v>
      </c>
      <c r="E19" s="51"/>
      <c r="F19" s="52"/>
      <c r="G19" s="47">
        <f>Rekapitulace!I22</f>
        <v>0</v>
      </c>
    </row>
    <row r="20" spans="1:7" ht="15.75" customHeight="1">
      <c r="A20" s="54" t="s">
        <v>27</v>
      </c>
      <c r="B20" s="46"/>
      <c r="C20" s="47">
        <f>HZS</f>
        <v>0</v>
      </c>
      <c r="D20" s="26" t="str">
        <f>Rekapitulace!A23</f>
        <v>Kompletační činnost (IČD)</v>
      </c>
      <c r="E20" s="51"/>
      <c r="F20" s="52"/>
      <c r="G20" s="47">
        <f>Rekapitulace!I23</f>
        <v>0</v>
      </c>
    </row>
    <row r="21" spans="1:7" ht="15.75" customHeight="1">
      <c r="A21" s="30" t="s">
        <v>28</v>
      </c>
      <c r="B21" s="11"/>
      <c r="C21" s="47">
        <f>C18+C20</f>
        <v>0</v>
      </c>
      <c r="D21" s="26" t="s">
        <v>29</v>
      </c>
      <c r="E21" s="51"/>
      <c r="F21" s="52"/>
      <c r="G21" s="47">
        <f>G22-SUM(G14:G20)</f>
        <v>0</v>
      </c>
    </row>
    <row r="22" spans="1:7" ht="15.75" customHeight="1" thickBot="1">
      <c r="A22" s="26" t="s">
        <v>30</v>
      </c>
      <c r="B22" s="27"/>
      <c r="C22" s="56">
        <f>C21+G22</f>
        <v>0</v>
      </c>
      <c r="D22" s="57" t="s">
        <v>31</v>
      </c>
      <c r="E22" s="58"/>
      <c r="F22" s="59"/>
      <c r="G22" s="47">
        <f>VRN</f>
        <v>0</v>
      </c>
    </row>
    <row r="23" spans="1:7" ht="12.75">
      <c r="A23" s="3" t="s">
        <v>32</v>
      </c>
      <c r="B23" s="5"/>
      <c r="C23" s="60" t="s">
        <v>33</v>
      </c>
      <c r="D23" s="5"/>
      <c r="E23" s="60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30" t="s">
        <v>36</v>
      </c>
      <c r="B25" s="61"/>
      <c r="C25" s="31" t="s">
        <v>36</v>
      </c>
      <c r="D25" s="11"/>
      <c r="E25" s="31" t="s">
        <v>36</v>
      </c>
      <c r="F25" s="11"/>
      <c r="G25" s="12"/>
    </row>
    <row r="26" spans="1:7" ht="12.75">
      <c r="A26" s="30"/>
      <c r="B26" s="62"/>
      <c r="C26" s="31" t="s">
        <v>37</v>
      </c>
      <c r="D26" s="11"/>
      <c r="E26" s="31" t="s">
        <v>38</v>
      </c>
      <c r="F26" s="11"/>
      <c r="G26" s="12"/>
    </row>
    <row r="27" spans="1:7" ht="12.75">
      <c r="A27" s="30"/>
      <c r="B27" s="11"/>
      <c r="C27" s="31"/>
      <c r="D27" s="11"/>
      <c r="E27" s="31"/>
      <c r="F27" s="11"/>
      <c r="G27" s="12"/>
    </row>
    <row r="28" spans="1:7" ht="97.5" customHeight="1">
      <c r="A28" s="30"/>
      <c r="B28" s="11"/>
      <c r="C28" s="31"/>
      <c r="D28" s="11"/>
      <c r="E28" s="31"/>
      <c r="F28" s="11"/>
      <c r="G28" s="12"/>
    </row>
    <row r="29" spans="1:7" ht="12.75">
      <c r="A29" s="13" t="s">
        <v>39</v>
      </c>
      <c r="B29" s="15"/>
      <c r="C29" s="63">
        <v>0</v>
      </c>
      <c r="D29" s="15" t="s">
        <v>40</v>
      </c>
      <c r="E29" s="16"/>
      <c r="F29" s="64">
        <f>ROUND(C22-F31,0)</f>
        <v>0</v>
      </c>
      <c r="G29" s="17"/>
    </row>
    <row r="30" spans="1:7" ht="12.75">
      <c r="A30" s="13" t="s">
        <v>41</v>
      </c>
      <c r="B30" s="15"/>
      <c r="C30" s="63">
        <f>SazbaDPH1</f>
        <v>0</v>
      </c>
      <c r="D30" s="15" t="s">
        <v>40</v>
      </c>
      <c r="E30" s="16"/>
      <c r="F30" s="65">
        <f>ROUND(PRODUCT(F29,C30/100),1)</f>
        <v>0</v>
      </c>
      <c r="G30" s="29"/>
    </row>
    <row r="31" spans="1:7" ht="12.75">
      <c r="A31" s="13" t="s">
        <v>39</v>
      </c>
      <c r="B31" s="15"/>
      <c r="C31" s="63">
        <v>21</v>
      </c>
      <c r="D31" s="15" t="s">
        <v>40</v>
      </c>
      <c r="E31" s="16"/>
      <c r="F31" s="64">
        <v>0</v>
      </c>
      <c r="G31" s="17"/>
    </row>
    <row r="32" spans="1:7" ht="12.75">
      <c r="A32" s="13" t="s">
        <v>41</v>
      </c>
      <c r="B32" s="15"/>
      <c r="C32" s="63">
        <f>SazbaDPH2</f>
        <v>21</v>
      </c>
      <c r="D32" s="15" t="s">
        <v>40</v>
      </c>
      <c r="E32" s="16"/>
      <c r="F32" s="65">
        <f>ROUND(PRODUCT(F31,C32/100),1)</f>
        <v>0</v>
      </c>
      <c r="G32" s="29"/>
    </row>
    <row r="33" spans="1:7" s="71" customFormat="1" ht="19.5" customHeight="1" thickBot="1">
      <c r="A33" s="66" t="s">
        <v>42</v>
      </c>
      <c r="B33" s="67"/>
      <c r="C33" s="67"/>
      <c r="D33" s="67"/>
      <c r="E33" s="68"/>
      <c r="F33" s="69">
        <f>CEILING(SUM(F29:F32),1)</f>
        <v>0</v>
      </c>
      <c r="G33" s="70"/>
    </row>
    <row r="35" spans="1:8" ht="12.75">
      <c r="A35" s="72" t="s">
        <v>43</v>
      </c>
      <c r="B35" s="72"/>
      <c r="C35" s="72"/>
      <c r="D35" s="72"/>
      <c r="E35" s="72"/>
      <c r="F35" s="72"/>
      <c r="G35" s="72"/>
      <c r="H35" t="s">
        <v>4</v>
      </c>
    </row>
    <row r="36" spans="1:8" ht="14.25" customHeight="1">
      <c r="A36" s="72"/>
      <c r="B36" s="73"/>
      <c r="C36" s="73"/>
      <c r="D36" s="73"/>
      <c r="E36" s="73"/>
      <c r="F36" s="73"/>
      <c r="G36" s="73"/>
      <c r="H36" t="s">
        <v>4</v>
      </c>
    </row>
    <row r="37" spans="1:8" ht="12.75" customHeight="1">
      <c r="A37" s="74"/>
      <c r="B37" s="73"/>
      <c r="C37" s="73"/>
      <c r="D37" s="73"/>
      <c r="E37" s="73"/>
      <c r="F37" s="73"/>
      <c r="G37" s="73"/>
      <c r="H37" t="s">
        <v>4</v>
      </c>
    </row>
    <row r="38" spans="1:8" ht="12.75">
      <c r="A38" s="74"/>
      <c r="B38" s="73"/>
      <c r="C38" s="73"/>
      <c r="D38" s="73"/>
      <c r="E38" s="73"/>
      <c r="F38" s="73"/>
      <c r="G38" s="73"/>
      <c r="H38" t="s">
        <v>4</v>
      </c>
    </row>
    <row r="39" spans="1:8" ht="12.75">
      <c r="A39" s="74"/>
      <c r="B39" s="73"/>
      <c r="C39" s="73"/>
      <c r="D39" s="73"/>
      <c r="E39" s="73"/>
      <c r="F39" s="73"/>
      <c r="G39" s="73"/>
      <c r="H39" t="s">
        <v>4</v>
      </c>
    </row>
    <row r="40" spans="1:8" ht="12.75">
      <c r="A40" s="74"/>
      <c r="B40" s="73"/>
      <c r="C40" s="73"/>
      <c r="D40" s="73"/>
      <c r="E40" s="73"/>
      <c r="F40" s="73"/>
      <c r="G40" s="73"/>
      <c r="H40" t="s">
        <v>4</v>
      </c>
    </row>
    <row r="41" spans="1:8" ht="12.75">
      <c r="A41" s="74"/>
      <c r="B41" s="73"/>
      <c r="C41" s="73"/>
      <c r="D41" s="73"/>
      <c r="E41" s="73"/>
      <c r="F41" s="73"/>
      <c r="G41" s="73"/>
      <c r="H41" t="s">
        <v>4</v>
      </c>
    </row>
    <row r="42" spans="1:8" ht="12.75">
      <c r="A42" s="74"/>
      <c r="B42" s="73"/>
      <c r="C42" s="73"/>
      <c r="D42" s="73"/>
      <c r="E42" s="73"/>
      <c r="F42" s="73"/>
      <c r="G42" s="73"/>
      <c r="H42" t="s">
        <v>4</v>
      </c>
    </row>
    <row r="43" spans="1:8" ht="12.75">
      <c r="A43" s="74"/>
      <c r="B43" s="73"/>
      <c r="C43" s="73"/>
      <c r="D43" s="73"/>
      <c r="E43" s="73"/>
      <c r="F43" s="73"/>
      <c r="G43" s="73"/>
      <c r="H43" t="s">
        <v>4</v>
      </c>
    </row>
    <row r="44" spans="1:8" ht="12.75">
      <c r="A44" s="74"/>
      <c r="B44" s="73"/>
      <c r="C44" s="73"/>
      <c r="D44" s="73"/>
      <c r="E44" s="73"/>
      <c r="F44" s="73"/>
      <c r="G44" s="73"/>
      <c r="H44" t="s">
        <v>4</v>
      </c>
    </row>
    <row r="45" spans="2:7" ht="12.75">
      <c r="B45" s="75"/>
      <c r="C45" s="75"/>
      <c r="D45" s="75"/>
      <c r="E45" s="75"/>
      <c r="F45" s="75"/>
      <c r="G45" s="75"/>
    </row>
    <row r="46" spans="2:7" ht="12.75">
      <c r="B46" s="75"/>
      <c r="C46" s="75"/>
      <c r="D46" s="75"/>
      <c r="E46" s="75"/>
      <c r="F46" s="75"/>
      <c r="G46" s="75"/>
    </row>
    <row r="47" spans="2:7" ht="12.75">
      <c r="B47" s="75"/>
      <c r="C47" s="75"/>
      <c r="D47" s="75"/>
      <c r="E47" s="75"/>
      <c r="F47" s="75"/>
      <c r="G47" s="75"/>
    </row>
    <row r="48" spans="2:7" ht="12.75">
      <c r="B48" s="75"/>
      <c r="C48" s="75"/>
      <c r="D48" s="75"/>
      <c r="E48" s="75"/>
      <c r="F48" s="75"/>
      <c r="G48" s="75"/>
    </row>
    <row r="49" spans="2:7" ht="12.75">
      <c r="B49" s="75"/>
      <c r="C49" s="75"/>
      <c r="D49" s="75"/>
      <c r="E49" s="75"/>
      <c r="F49" s="75"/>
      <c r="G49" s="75"/>
    </row>
    <row r="50" spans="2:7" ht="12.75">
      <c r="B50" s="75"/>
      <c r="C50" s="75"/>
      <c r="D50" s="75"/>
      <c r="E50" s="75"/>
      <c r="F50" s="75"/>
      <c r="G50" s="75"/>
    </row>
    <row r="51" spans="2:7" ht="12.75">
      <c r="B51" s="75"/>
      <c r="C51" s="75"/>
      <c r="D51" s="75"/>
      <c r="E51" s="75"/>
      <c r="F51" s="75"/>
      <c r="G51" s="75"/>
    </row>
    <row r="52" spans="2:7" ht="12.75">
      <c r="B52" s="75"/>
      <c r="C52" s="75"/>
      <c r="D52" s="75"/>
      <c r="E52" s="75"/>
      <c r="F52" s="75"/>
      <c r="G52" s="75"/>
    </row>
    <row r="53" spans="2:7" ht="12.75">
      <c r="B53" s="75"/>
      <c r="C53" s="75"/>
      <c r="D53" s="75"/>
      <c r="E53" s="75"/>
      <c r="F53" s="75"/>
      <c r="G53" s="75"/>
    </row>
    <row r="54" spans="2:7" ht="12.75">
      <c r="B54" s="75"/>
      <c r="C54" s="75"/>
      <c r="D54" s="75"/>
      <c r="E54" s="75"/>
      <c r="F54" s="75"/>
      <c r="G54" s="75"/>
    </row>
  </sheetData>
  <mergeCells count="14">
    <mergeCell ref="B53:G53"/>
    <mergeCell ref="B54:G54"/>
    <mergeCell ref="B48:G48"/>
    <mergeCell ref="B49:G49"/>
    <mergeCell ref="B50:G50"/>
    <mergeCell ref="B51:G51"/>
    <mergeCell ref="B46:G46"/>
    <mergeCell ref="B47:G47"/>
    <mergeCell ref="B36:G44"/>
    <mergeCell ref="B52:G52"/>
    <mergeCell ref="C7:D7"/>
    <mergeCell ref="C8:D8"/>
    <mergeCell ref="E11:G11"/>
    <mergeCell ref="B45:G45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76"/>
  <sheetViews>
    <sheetView workbookViewId="0" topLeftCell="A1">
      <selection activeCell="F21" sqref="F2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76" t="s">
        <v>5</v>
      </c>
      <c r="B1" s="77"/>
      <c r="C1" s="78" t="str">
        <f>CONCATENATE(cislostavby," ",nazevstavby)</f>
        <v>20181014 Kostelec u Holešova - oprava chodníků</v>
      </c>
      <c r="D1" s="79"/>
      <c r="E1" s="80"/>
      <c r="F1" s="79"/>
      <c r="G1" s="81" t="s">
        <v>44</v>
      </c>
      <c r="H1" s="82">
        <v>1</v>
      </c>
      <c r="I1" s="83"/>
    </row>
    <row r="2" spans="1:9" ht="13.5" thickBot="1">
      <c r="A2" s="84" t="s">
        <v>1</v>
      </c>
      <c r="B2" s="85"/>
      <c r="C2" s="86" t="str">
        <f>CONCATENATE(cisloobjektu," ",nazevobjektu)</f>
        <v>1001 Oprava chodníku - 1. část od Pohraničí-č.p.164</v>
      </c>
      <c r="D2" s="87"/>
      <c r="E2" s="88"/>
      <c r="F2" s="87"/>
      <c r="G2" s="89" t="s">
        <v>75</v>
      </c>
      <c r="H2" s="90"/>
      <c r="I2" s="91"/>
    </row>
    <row r="3" ht="13.5" thickTop="1">
      <c r="F3" s="11"/>
    </row>
    <row r="4" spans="1:9" ht="19.5" customHeight="1">
      <c r="A4" s="92" t="s">
        <v>45</v>
      </c>
      <c r="B4" s="1"/>
      <c r="C4" s="1"/>
      <c r="D4" s="1"/>
      <c r="E4" s="93"/>
      <c r="F4" s="1"/>
      <c r="G4" s="1"/>
      <c r="H4" s="1"/>
      <c r="I4" s="1"/>
    </row>
    <row r="5" ht="13.5" thickBot="1"/>
    <row r="6" spans="1:9" s="11" customFormat="1" ht="13.5" thickBot="1">
      <c r="A6" s="94"/>
      <c r="B6" s="95" t="s">
        <v>46</v>
      </c>
      <c r="C6" s="95"/>
      <c r="D6" s="96"/>
      <c r="E6" s="97" t="s">
        <v>47</v>
      </c>
      <c r="F6" s="98" t="s">
        <v>48</v>
      </c>
      <c r="G6" s="98" t="s">
        <v>49</v>
      </c>
      <c r="H6" s="98" t="s">
        <v>50</v>
      </c>
      <c r="I6" s="99" t="s">
        <v>27</v>
      </c>
    </row>
    <row r="7" spans="1:9" s="11" customFormat="1" ht="12.75">
      <c r="A7" s="191" t="str">
        <f>Položky!B7</f>
        <v>0</v>
      </c>
      <c r="B7" s="100" t="str">
        <f>Položky!C7</f>
        <v>Přípravné a pomocné práce</v>
      </c>
      <c r="D7" s="101"/>
      <c r="E7" s="192">
        <f>Položky!BA10</f>
        <v>0</v>
      </c>
      <c r="F7" s="193">
        <f>Položky!BB10</f>
        <v>0</v>
      </c>
      <c r="G7" s="193">
        <f>Položky!BC10</f>
        <v>0</v>
      </c>
      <c r="H7" s="193">
        <f>Položky!BD10</f>
        <v>0</v>
      </c>
      <c r="I7" s="194">
        <f>Položky!BE10</f>
        <v>0</v>
      </c>
    </row>
    <row r="8" spans="1:9" s="11" customFormat="1" ht="12.75">
      <c r="A8" s="191" t="str">
        <f>Položky!B11</f>
        <v>1</v>
      </c>
      <c r="B8" s="100" t="str">
        <f>Položky!C11</f>
        <v>Zemní práce</v>
      </c>
      <c r="D8" s="101"/>
      <c r="E8" s="192">
        <f>Položky!BA384</f>
        <v>0</v>
      </c>
      <c r="F8" s="193">
        <f>Položky!BB384</f>
        <v>0</v>
      </c>
      <c r="G8" s="193">
        <f>Položky!BC384</f>
        <v>0</v>
      </c>
      <c r="H8" s="193">
        <f>Položky!BD384</f>
        <v>0</v>
      </c>
      <c r="I8" s="194">
        <f>Položky!BE384</f>
        <v>0</v>
      </c>
    </row>
    <row r="9" spans="1:9" s="11" customFormat="1" ht="12.75">
      <c r="A9" s="191" t="str">
        <f>Položky!B385</f>
        <v>5</v>
      </c>
      <c r="B9" s="100" t="str">
        <f>Položky!C385</f>
        <v>Komunikace</v>
      </c>
      <c r="D9" s="101"/>
      <c r="E9" s="192">
        <f>Položky!BA666</f>
        <v>0</v>
      </c>
      <c r="F9" s="193">
        <f>Položky!BB666</f>
        <v>0</v>
      </c>
      <c r="G9" s="193">
        <f>Položky!BC666</f>
        <v>0</v>
      </c>
      <c r="H9" s="193">
        <f>Položky!BD666</f>
        <v>0</v>
      </c>
      <c r="I9" s="194">
        <f>Položky!BE666</f>
        <v>0</v>
      </c>
    </row>
    <row r="10" spans="1:9" s="11" customFormat="1" ht="12.75">
      <c r="A10" s="191" t="str">
        <f>Položky!B667</f>
        <v>8</v>
      </c>
      <c r="B10" s="100" t="str">
        <f>Položky!C667</f>
        <v>Trubní vedení</v>
      </c>
      <c r="D10" s="101"/>
      <c r="E10" s="192">
        <f>Položky!BA671</f>
        <v>0</v>
      </c>
      <c r="F10" s="193">
        <f>Položky!BB671</f>
        <v>0</v>
      </c>
      <c r="G10" s="193">
        <f>Položky!BC671</f>
        <v>0</v>
      </c>
      <c r="H10" s="193">
        <f>Položky!BD671</f>
        <v>0</v>
      </c>
      <c r="I10" s="194">
        <f>Položky!BE671</f>
        <v>0</v>
      </c>
    </row>
    <row r="11" spans="1:9" s="11" customFormat="1" ht="13.5" thickBot="1">
      <c r="A11" s="191" t="str">
        <f>Položky!B672</f>
        <v>9</v>
      </c>
      <c r="B11" s="100" t="str">
        <f>Položky!C672</f>
        <v>Ostatní konstrukce, bourání</v>
      </c>
      <c r="D11" s="101"/>
      <c r="E11" s="192">
        <f>Položky!BA868</f>
        <v>0</v>
      </c>
      <c r="F11" s="193">
        <f>Položky!BB868</f>
        <v>0</v>
      </c>
      <c r="G11" s="193">
        <f>Položky!BC868</f>
        <v>0</v>
      </c>
      <c r="H11" s="193">
        <f>Položky!BD868</f>
        <v>0</v>
      </c>
      <c r="I11" s="194">
        <f>Položky!BE868</f>
        <v>0</v>
      </c>
    </row>
    <row r="12" spans="1:9" s="108" customFormat="1" ht="13.5" thickBot="1">
      <c r="A12" s="102"/>
      <c r="B12" s="103" t="s">
        <v>51</v>
      </c>
      <c r="C12" s="103"/>
      <c r="D12" s="104"/>
      <c r="E12" s="105">
        <f>SUM(E7:E11)</f>
        <v>0</v>
      </c>
      <c r="F12" s="106">
        <f>SUM(F7:F11)</f>
        <v>0</v>
      </c>
      <c r="G12" s="106">
        <f>SUM(G7:G11)</f>
        <v>0</v>
      </c>
      <c r="H12" s="106">
        <f>SUM(H7:H11)</f>
        <v>0</v>
      </c>
      <c r="I12" s="107">
        <f>SUM(I7:I11)</f>
        <v>0</v>
      </c>
    </row>
    <row r="13" spans="1:9" ht="12.75">
      <c r="A13" s="11"/>
      <c r="B13" s="11"/>
      <c r="C13" s="11"/>
      <c r="D13" s="11"/>
      <c r="E13" s="11"/>
      <c r="F13" s="11"/>
      <c r="G13" s="11"/>
      <c r="H13" s="11"/>
      <c r="I13" s="11"/>
    </row>
    <row r="14" spans="1:57" ht="19.5" customHeight="1">
      <c r="A14" s="1" t="s">
        <v>52</v>
      </c>
      <c r="B14" s="1"/>
      <c r="C14" s="1"/>
      <c r="D14" s="1"/>
      <c r="E14" s="1"/>
      <c r="F14" s="1"/>
      <c r="G14" s="109"/>
      <c r="H14" s="1"/>
      <c r="I14" s="1"/>
      <c r="BA14" s="32"/>
      <c r="BB14" s="32"/>
      <c r="BC14" s="32"/>
      <c r="BD14" s="32"/>
      <c r="BE14" s="32"/>
    </row>
    <row r="15" ht="13.5" thickBot="1"/>
    <row r="16" spans="1:9" ht="12.75">
      <c r="A16" s="110" t="s">
        <v>53</v>
      </c>
      <c r="B16" s="111"/>
      <c r="C16" s="111"/>
      <c r="D16" s="112"/>
      <c r="E16" s="113" t="s">
        <v>54</v>
      </c>
      <c r="F16" s="114" t="s">
        <v>55</v>
      </c>
      <c r="G16" s="115" t="s">
        <v>56</v>
      </c>
      <c r="H16" s="116"/>
      <c r="I16" s="117" t="s">
        <v>54</v>
      </c>
    </row>
    <row r="17" spans="1:53" ht="12.75">
      <c r="A17" s="118" t="s">
        <v>416</v>
      </c>
      <c r="B17" s="119"/>
      <c r="C17" s="119"/>
      <c r="D17" s="120"/>
      <c r="E17" s="121">
        <v>0</v>
      </c>
      <c r="F17" s="122">
        <v>0</v>
      </c>
      <c r="G17" s="123">
        <f>CHOOSE(BA17+1,HSV+PSV,HSV+PSV+Mont,HSV+PSV+Dodavka+Mont,HSV,PSV,Mont,Dodavka,Mont+Dodavka,0)</f>
        <v>0</v>
      </c>
      <c r="H17" s="124"/>
      <c r="I17" s="125">
        <f>E17+F17*G17/100</f>
        <v>0</v>
      </c>
      <c r="BA17">
        <v>0</v>
      </c>
    </row>
    <row r="18" spans="1:53" ht="12.75">
      <c r="A18" s="118" t="s">
        <v>417</v>
      </c>
      <c r="B18" s="119"/>
      <c r="C18" s="119"/>
      <c r="D18" s="120"/>
      <c r="E18" s="121">
        <v>0</v>
      </c>
      <c r="F18" s="122">
        <v>0</v>
      </c>
      <c r="G18" s="123">
        <f>CHOOSE(BA18+1,HSV+PSV,HSV+PSV+Mont,HSV+PSV+Dodavka+Mont,HSV,PSV,Mont,Dodavka,Mont+Dodavka,0)</f>
        <v>0</v>
      </c>
      <c r="H18" s="124"/>
      <c r="I18" s="125">
        <f>E18+F18*G18/100</f>
        <v>0</v>
      </c>
      <c r="BA18">
        <v>0</v>
      </c>
    </row>
    <row r="19" spans="1:53" ht="12.75">
      <c r="A19" s="118" t="s">
        <v>418</v>
      </c>
      <c r="B19" s="119"/>
      <c r="C19" s="119"/>
      <c r="D19" s="120"/>
      <c r="E19" s="121">
        <v>0</v>
      </c>
      <c r="F19" s="122">
        <v>0</v>
      </c>
      <c r="G19" s="123">
        <f>CHOOSE(BA19+1,HSV+PSV,HSV+PSV+Mont,HSV+PSV+Dodavka+Mont,HSV,PSV,Mont,Dodavka,Mont+Dodavka,0)</f>
        <v>0</v>
      </c>
      <c r="H19" s="124"/>
      <c r="I19" s="125">
        <f>E19+F19*G19/100</f>
        <v>0</v>
      </c>
      <c r="BA19">
        <v>0</v>
      </c>
    </row>
    <row r="20" spans="1:53" ht="12.75">
      <c r="A20" s="118" t="s">
        <v>419</v>
      </c>
      <c r="B20" s="119"/>
      <c r="C20" s="119"/>
      <c r="D20" s="120"/>
      <c r="E20" s="121">
        <v>0</v>
      </c>
      <c r="F20" s="122">
        <v>0</v>
      </c>
      <c r="G20" s="123">
        <f>CHOOSE(BA20+1,HSV+PSV,HSV+PSV+Mont,HSV+PSV+Dodavka+Mont,HSV,PSV,Mont,Dodavka,Mont+Dodavka,0)</f>
        <v>0</v>
      </c>
      <c r="H20" s="124"/>
      <c r="I20" s="125">
        <f>E20+F20*G20/100</f>
        <v>0</v>
      </c>
      <c r="BA20">
        <v>0</v>
      </c>
    </row>
    <row r="21" spans="1:53" ht="12.75">
      <c r="A21" s="118" t="s">
        <v>420</v>
      </c>
      <c r="B21" s="119"/>
      <c r="C21" s="119"/>
      <c r="D21" s="120"/>
      <c r="E21" s="121">
        <v>0</v>
      </c>
      <c r="F21" s="122">
        <v>0</v>
      </c>
      <c r="G21" s="123">
        <f>CHOOSE(BA21+1,HSV+PSV,HSV+PSV+Mont,HSV+PSV+Dodavka+Mont,HSV,PSV,Mont,Dodavka,Mont+Dodavka,0)</f>
        <v>0</v>
      </c>
      <c r="H21" s="124"/>
      <c r="I21" s="125">
        <f>E21+F21*G21/100</f>
        <v>0</v>
      </c>
      <c r="BA21">
        <v>1</v>
      </c>
    </row>
    <row r="22" spans="1:53" ht="12.75">
      <c r="A22" s="118" t="s">
        <v>421</v>
      </c>
      <c r="B22" s="119"/>
      <c r="C22" s="119"/>
      <c r="D22" s="120"/>
      <c r="E22" s="121">
        <v>0</v>
      </c>
      <c r="F22" s="122">
        <v>0</v>
      </c>
      <c r="G22" s="123">
        <f>CHOOSE(BA22+1,HSV+PSV,HSV+PSV+Mont,HSV+PSV+Dodavka+Mont,HSV,PSV,Mont,Dodavka,Mont+Dodavka,0)</f>
        <v>0</v>
      </c>
      <c r="H22" s="124"/>
      <c r="I22" s="125">
        <f>E22+F22*G22/100</f>
        <v>0</v>
      </c>
      <c r="BA22">
        <v>1</v>
      </c>
    </row>
    <row r="23" spans="1:53" ht="12.75">
      <c r="A23" s="118" t="s">
        <v>422</v>
      </c>
      <c r="B23" s="119"/>
      <c r="C23" s="119"/>
      <c r="D23" s="120"/>
      <c r="E23" s="121">
        <v>0</v>
      </c>
      <c r="F23" s="122">
        <v>0</v>
      </c>
      <c r="G23" s="123">
        <f>CHOOSE(BA23+1,HSV+PSV,HSV+PSV+Mont,HSV+PSV+Dodavka+Mont,HSV,PSV,Mont,Dodavka,Mont+Dodavka,0)</f>
        <v>0</v>
      </c>
      <c r="H23" s="124"/>
      <c r="I23" s="125">
        <f>E23+F23*G23/100</f>
        <v>0</v>
      </c>
      <c r="BA23">
        <v>2</v>
      </c>
    </row>
    <row r="24" spans="1:53" ht="12.75">
      <c r="A24" s="118" t="s">
        <v>423</v>
      </c>
      <c r="B24" s="119"/>
      <c r="C24" s="119"/>
      <c r="D24" s="120"/>
      <c r="E24" s="121">
        <v>0</v>
      </c>
      <c r="F24" s="122">
        <v>0</v>
      </c>
      <c r="G24" s="123">
        <f>CHOOSE(BA24+1,HSV+PSV,HSV+PSV+Mont,HSV+PSV+Dodavka+Mont,HSV,PSV,Mont,Dodavka,Mont+Dodavka,0)</f>
        <v>0</v>
      </c>
      <c r="H24" s="124"/>
      <c r="I24" s="125">
        <f>E24+F24*G24/100</f>
        <v>0</v>
      </c>
      <c r="BA24">
        <v>2</v>
      </c>
    </row>
    <row r="25" spans="1:9" ht="13.5" thickBot="1">
      <c r="A25" s="126"/>
      <c r="B25" s="127" t="s">
        <v>57</v>
      </c>
      <c r="C25" s="128"/>
      <c r="D25" s="129"/>
      <c r="E25" s="130"/>
      <c r="F25" s="131"/>
      <c r="G25" s="131"/>
      <c r="H25" s="132">
        <f>SUM(I17:I24)</f>
        <v>0</v>
      </c>
      <c r="I25" s="133"/>
    </row>
    <row r="27" spans="2:9" ht="12.75">
      <c r="B27" s="108"/>
      <c r="F27" s="134"/>
      <c r="G27" s="135"/>
      <c r="H27" s="135"/>
      <c r="I27" s="136"/>
    </row>
    <row r="28" spans="6:9" ht="12.75">
      <c r="F28" s="134"/>
      <c r="G28" s="135"/>
      <c r="H28" s="135"/>
      <c r="I28" s="136"/>
    </row>
    <row r="29" spans="6:9" ht="12.75">
      <c r="F29" s="134"/>
      <c r="G29" s="135"/>
      <c r="H29" s="135"/>
      <c r="I29" s="136"/>
    </row>
    <row r="30" spans="6:9" ht="12.75">
      <c r="F30" s="134"/>
      <c r="G30" s="135"/>
      <c r="H30" s="135"/>
      <c r="I30" s="136"/>
    </row>
    <row r="31" spans="6:9" ht="12.75">
      <c r="F31" s="134"/>
      <c r="G31" s="135"/>
      <c r="H31" s="135"/>
      <c r="I31" s="136"/>
    </row>
    <row r="32" spans="6:9" ht="12.75">
      <c r="F32" s="134"/>
      <c r="G32" s="135"/>
      <c r="H32" s="135"/>
      <c r="I32" s="136"/>
    </row>
    <row r="33" spans="6:9" ht="12.75">
      <c r="F33" s="134"/>
      <c r="G33" s="135"/>
      <c r="H33" s="135"/>
      <c r="I33" s="136"/>
    </row>
    <row r="34" spans="6:9" ht="12.75">
      <c r="F34" s="134"/>
      <c r="G34" s="135"/>
      <c r="H34" s="135"/>
      <c r="I34" s="136"/>
    </row>
    <row r="35" spans="6:9" ht="12.75">
      <c r="F35" s="134"/>
      <c r="G35" s="135"/>
      <c r="H35" s="135"/>
      <c r="I35" s="136"/>
    </row>
    <row r="36" spans="6:9" ht="12.75">
      <c r="F36" s="134"/>
      <c r="G36" s="135"/>
      <c r="H36" s="135"/>
      <c r="I36" s="136"/>
    </row>
    <row r="37" spans="6:9" ht="12.75">
      <c r="F37" s="134"/>
      <c r="G37" s="135"/>
      <c r="H37" s="135"/>
      <c r="I37" s="136"/>
    </row>
    <row r="38" spans="6:9" ht="12.75">
      <c r="F38" s="134"/>
      <c r="G38" s="135"/>
      <c r="H38" s="135"/>
      <c r="I38" s="136"/>
    </row>
    <row r="39" spans="6:9" ht="12.75">
      <c r="F39" s="134"/>
      <c r="G39" s="135"/>
      <c r="H39" s="135"/>
      <c r="I39" s="136"/>
    </row>
    <row r="40" spans="6:9" ht="12.75">
      <c r="F40" s="134"/>
      <c r="G40" s="135"/>
      <c r="H40" s="135"/>
      <c r="I40" s="136"/>
    </row>
    <row r="41" spans="6:9" ht="12.75">
      <c r="F41" s="134"/>
      <c r="G41" s="135"/>
      <c r="H41" s="135"/>
      <c r="I41" s="136"/>
    </row>
    <row r="42" spans="6:9" ht="12.75">
      <c r="F42" s="134"/>
      <c r="G42" s="135"/>
      <c r="H42" s="135"/>
      <c r="I42" s="136"/>
    </row>
    <row r="43" spans="6:9" ht="12.75">
      <c r="F43" s="134"/>
      <c r="G43" s="135"/>
      <c r="H43" s="135"/>
      <c r="I43" s="136"/>
    </row>
    <row r="44" spans="6:9" ht="12.75">
      <c r="F44" s="134"/>
      <c r="G44" s="135"/>
      <c r="H44" s="135"/>
      <c r="I44" s="136"/>
    </row>
    <row r="45" spans="6:9" ht="12.75">
      <c r="F45" s="134"/>
      <c r="G45" s="135"/>
      <c r="H45" s="135"/>
      <c r="I45" s="136"/>
    </row>
    <row r="46" spans="6:9" ht="12.75">
      <c r="F46" s="134"/>
      <c r="G46" s="135"/>
      <c r="H46" s="135"/>
      <c r="I46" s="136"/>
    </row>
    <row r="47" spans="6:9" ht="12.75">
      <c r="F47" s="134"/>
      <c r="G47" s="135"/>
      <c r="H47" s="135"/>
      <c r="I47" s="136"/>
    </row>
    <row r="48" spans="6:9" ht="12.75">
      <c r="F48" s="134"/>
      <c r="G48" s="135"/>
      <c r="H48" s="135"/>
      <c r="I48" s="136"/>
    </row>
    <row r="49" spans="6:9" ht="12.75">
      <c r="F49" s="134"/>
      <c r="G49" s="135"/>
      <c r="H49" s="135"/>
      <c r="I49" s="136"/>
    </row>
    <row r="50" spans="6:9" ht="12.75">
      <c r="F50" s="134"/>
      <c r="G50" s="135"/>
      <c r="H50" s="135"/>
      <c r="I50" s="136"/>
    </row>
    <row r="51" spans="6:9" ht="12.75">
      <c r="F51" s="134"/>
      <c r="G51" s="135"/>
      <c r="H51" s="135"/>
      <c r="I51" s="136"/>
    </row>
    <row r="52" spans="6:9" ht="12.75">
      <c r="F52" s="134"/>
      <c r="G52" s="135"/>
      <c r="H52" s="135"/>
      <c r="I52" s="136"/>
    </row>
    <row r="53" spans="6:9" ht="12.75">
      <c r="F53" s="134"/>
      <c r="G53" s="135"/>
      <c r="H53" s="135"/>
      <c r="I53" s="136"/>
    </row>
    <row r="54" spans="6:9" ht="12.75">
      <c r="F54" s="134"/>
      <c r="G54" s="135"/>
      <c r="H54" s="135"/>
      <c r="I54" s="136"/>
    </row>
    <row r="55" spans="6:9" ht="12.75">
      <c r="F55" s="134"/>
      <c r="G55" s="135"/>
      <c r="H55" s="135"/>
      <c r="I55" s="136"/>
    </row>
    <row r="56" spans="6:9" ht="12.75">
      <c r="F56" s="134"/>
      <c r="G56" s="135"/>
      <c r="H56" s="135"/>
      <c r="I56" s="136"/>
    </row>
    <row r="57" spans="6:9" ht="12.75">
      <c r="F57" s="134"/>
      <c r="G57" s="135"/>
      <c r="H57" s="135"/>
      <c r="I57" s="136"/>
    </row>
    <row r="58" spans="6:9" ht="12.75">
      <c r="F58" s="134"/>
      <c r="G58" s="135"/>
      <c r="H58" s="135"/>
      <c r="I58" s="136"/>
    </row>
    <row r="59" spans="6:9" ht="12.75">
      <c r="F59" s="134"/>
      <c r="G59" s="135"/>
      <c r="H59" s="135"/>
      <c r="I59" s="136"/>
    </row>
    <row r="60" spans="6:9" ht="12.75">
      <c r="F60" s="134"/>
      <c r="G60" s="135"/>
      <c r="H60" s="135"/>
      <c r="I60" s="136"/>
    </row>
    <row r="61" spans="6:9" ht="12.75">
      <c r="F61" s="134"/>
      <c r="G61" s="135"/>
      <c r="H61" s="135"/>
      <c r="I61" s="136"/>
    </row>
    <row r="62" spans="6:9" ht="12.75">
      <c r="F62" s="134"/>
      <c r="G62" s="135"/>
      <c r="H62" s="135"/>
      <c r="I62" s="136"/>
    </row>
    <row r="63" spans="6:9" ht="12.75">
      <c r="F63" s="134"/>
      <c r="G63" s="135"/>
      <c r="H63" s="135"/>
      <c r="I63" s="136"/>
    </row>
    <row r="64" spans="6:9" ht="12.75">
      <c r="F64" s="134"/>
      <c r="G64" s="135"/>
      <c r="H64" s="135"/>
      <c r="I64" s="136"/>
    </row>
    <row r="65" spans="6:9" ht="12.75">
      <c r="F65" s="134"/>
      <c r="G65" s="135"/>
      <c r="H65" s="135"/>
      <c r="I65" s="136"/>
    </row>
    <row r="66" spans="6:9" ht="12.75">
      <c r="F66" s="134"/>
      <c r="G66" s="135"/>
      <c r="H66" s="135"/>
      <c r="I66" s="136"/>
    </row>
    <row r="67" spans="6:9" ht="12.75">
      <c r="F67" s="134"/>
      <c r="G67" s="135"/>
      <c r="H67" s="135"/>
      <c r="I67" s="136"/>
    </row>
    <row r="68" spans="6:9" ht="12.75">
      <c r="F68" s="134"/>
      <c r="G68" s="135"/>
      <c r="H68" s="135"/>
      <c r="I68" s="136"/>
    </row>
    <row r="69" spans="6:9" ht="12.75">
      <c r="F69" s="134"/>
      <c r="G69" s="135"/>
      <c r="H69" s="135"/>
      <c r="I69" s="136"/>
    </row>
    <row r="70" spans="6:9" ht="12.75">
      <c r="F70" s="134"/>
      <c r="G70" s="135"/>
      <c r="H70" s="135"/>
      <c r="I70" s="136"/>
    </row>
    <row r="71" spans="6:9" ht="12.75">
      <c r="F71" s="134"/>
      <c r="G71" s="135"/>
      <c r="H71" s="135"/>
      <c r="I71" s="136"/>
    </row>
    <row r="72" spans="6:9" ht="12.75">
      <c r="F72" s="134"/>
      <c r="G72" s="135"/>
      <c r="H72" s="135"/>
      <c r="I72" s="136"/>
    </row>
    <row r="73" spans="6:9" ht="12.75">
      <c r="F73" s="134"/>
      <c r="G73" s="135"/>
      <c r="H73" s="135"/>
      <c r="I73" s="136"/>
    </row>
    <row r="74" spans="6:9" ht="12.75">
      <c r="F74" s="134"/>
      <c r="G74" s="135"/>
      <c r="H74" s="135"/>
      <c r="I74" s="136"/>
    </row>
    <row r="75" spans="6:9" ht="12.75">
      <c r="F75" s="134"/>
      <c r="G75" s="135"/>
      <c r="H75" s="135"/>
      <c r="I75" s="136"/>
    </row>
    <row r="76" spans="6:9" ht="12.75">
      <c r="F76" s="134"/>
      <c r="G76" s="135"/>
      <c r="H76" s="135"/>
      <c r="I76" s="136"/>
    </row>
  </sheetData>
  <mergeCells count="4">
    <mergeCell ref="H25:I25"/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941"/>
  <sheetViews>
    <sheetView showGridLines="0" showZeros="0" tabSelected="1" workbookViewId="0" topLeftCell="A809">
      <selection activeCell="A868" sqref="A868:IV870"/>
    </sheetView>
  </sheetViews>
  <sheetFormatPr defaultColWidth="9.00390625" defaultRowHeight="12.75"/>
  <cols>
    <col min="1" max="1" width="4.375" style="138" customWidth="1"/>
    <col min="2" max="2" width="11.625" style="138" customWidth="1"/>
    <col min="3" max="3" width="40.375" style="138" customWidth="1"/>
    <col min="4" max="4" width="5.625" style="138" customWidth="1"/>
    <col min="5" max="5" width="8.625" style="151" customWidth="1"/>
    <col min="6" max="6" width="9.875" style="138" customWidth="1"/>
    <col min="7" max="7" width="13.875" style="138" customWidth="1"/>
    <col min="8" max="11" width="9.125" style="138" customWidth="1"/>
    <col min="12" max="12" width="75.375" style="138" customWidth="1"/>
    <col min="13" max="16384" width="9.125" style="138" customWidth="1"/>
  </cols>
  <sheetData>
    <row r="1" spans="1:7" ht="15.75">
      <c r="A1" s="137" t="s">
        <v>58</v>
      </c>
      <c r="B1" s="137"/>
      <c r="C1" s="137"/>
      <c r="D1" s="137"/>
      <c r="E1" s="137"/>
      <c r="F1" s="137"/>
      <c r="G1" s="137"/>
    </row>
    <row r="2" spans="2:7" ht="13.5" thickBot="1">
      <c r="B2" s="139"/>
      <c r="C2" s="140"/>
      <c r="D2" s="140"/>
      <c r="E2" s="141"/>
      <c r="F2" s="140"/>
      <c r="G2" s="140"/>
    </row>
    <row r="3" spans="1:7" ht="13.5" thickTop="1">
      <c r="A3" s="76" t="s">
        <v>5</v>
      </c>
      <c r="B3" s="77"/>
      <c r="C3" s="78" t="str">
        <f>CONCATENATE(cislostavby," ",nazevstavby)</f>
        <v>20181014 Kostelec u Holešova - oprava chodníků</v>
      </c>
      <c r="D3" s="79"/>
      <c r="E3" s="142" t="s">
        <v>59</v>
      </c>
      <c r="F3" s="143">
        <f>Rekapitulace!H1</f>
        <v>1</v>
      </c>
      <c r="G3" s="144"/>
    </row>
    <row r="4" spans="1:7" ht="13.5" thickBot="1">
      <c r="A4" s="145" t="s">
        <v>1</v>
      </c>
      <c r="B4" s="85"/>
      <c r="C4" s="86" t="str">
        <f>CONCATENATE(cisloobjektu," ",nazevobjektu)</f>
        <v>1001 Oprava chodníku - 1. část od Pohraničí-č.p.164</v>
      </c>
      <c r="D4" s="87"/>
      <c r="E4" s="146" t="str">
        <f>Rekapitulace!G2</f>
        <v>Základní</v>
      </c>
      <c r="F4" s="147"/>
      <c r="G4" s="148"/>
    </row>
    <row r="5" spans="1:7" ht="13.5" thickTop="1">
      <c r="A5" s="149"/>
      <c r="B5" s="150"/>
      <c r="C5" s="150"/>
      <c r="G5" s="152"/>
    </row>
    <row r="6" spans="1:7" ht="12.75">
      <c r="A6" s="153" t="s">
        <v>60</v>
      </c>
      <c r="B6" s="154" t="s">
        <v>61</v>
      </c>
      <c r="C6" s="154" t="s">
        <v>62</v>
      </c>
      <c r="D6" s="154" t="s">
        <v>63</v>
      </c>
      <c r="E6" s="155" t="s">
        <v>64</v>
      </c>
      <c r="F6" s="154" t="s">
        <v>65</v>
      </c>
      <c r="G6" s="156" t="s">
        <v>66</v>
      </c>
    </row>
    <row r="7" spans="1:15" ht="12.75">
      <c r="A7" s="157" t="s">
        <v>67</v>
      </c>
      <c r="B7" s="158" t="s">
        <v>76</v>
      </c>
      <c r="C7" s="159" t="s">
        <v>77</v>
      </c>
      <c r="D7" s="160"/>
      <c r="E7" s="161"/>
      <c r="F7" s="161"/>
      <c r="G7" s="162"/>
      <c r="H7" s="163"/>
      <c r="I7" s="163"/>
      <c r="O7" s="164">
        <v>1</v>
      </c>
    </row>
    <row r="8" spans="1:104" ht="12.75">
      <c r="A8" s="165">
        <v>1</v>
      </c>
      <c r="B8" s="166" t="s">
        <v>78</v>
      </c>
      <c r="C8" s="167" t="s">
        <v>79</v>
      </c>
      <c r="D8" s="168" t="s">
        <v>80</v>
      </c>
      <c r="E8" s="169">
        <v>1</v>
      </c>
      <c r="F8" s="169">
        <v>0</v>
      </c>
      <c r="G8" s="170">
        <f>E8*F8</f>
        <v>0</v>
      </c>
      <c r="O8" s="164">
        <v>2</v>
      </c>
      <c r="AA8" s="138">
        <v>12</v>
      </c>
      <c r="AB8" s="138">
        <v>0</v>
      </c>
      <c r="AC8" s="138">
        <v>32</v>
      </c>
      <c r="AZ8" s="138">
        <v>1</v>
      </c>
      <c r="BA8" s="138">
        <f>IF(AZ8=1,G8,0)</f>
        <v>0</v>
      </c>
      <c r="BB8" s="138">
        <f>IF(AZ8=2,G8,0)</f>
        <v>0</v>
      </c>
      <c r="BC8" s="138">
        <f>IF(AZ8=3,G8,0)</f>
        <v>0</v>
      </c>
      <c r="BD8" s="138">
        <f>IF(AZ8=4,G8,0)</f>
        <v>0</v>
      </c>
      <c r="BE8" s="138">
        <f>IF(AZ8=5,G8,0)</f>
        <v>0</v>
      </c>
      <c r="CZ8" s="138">
        <v>0</v>
      </c>
    </row>
    <row r="9" spans="1:104" ht="12.75">
      <c r="A9" s="165">
        <v>2</v>
      </c>
      <c r="B9" s="166" t="s">
        <v>81</v>
      </c>
      <c r="C9" s="167" t="s">
        <v>82</v>
      </c>
      <c r="D9" s="168" t="s">
        <v>80</v>
      </c>
      <c r="E9" s="169">
        <v>1</v>
      </c>
      <c r="F9" s="169">
        <v>0</v>
      </c>
      <c r="G9" s="170">
        <f>E9*F9</f>
        <v>0</v>
      </c>
      <c r="O9" s="164">
        <v>2</v>
      </c>
      <c r="AA9" s="138">
        <v>12</v>
      </c>
      <c r="AB9" s="138">
        <v>0</v>
      </c>
      <c r="AC9" s="138">
        <v>33</v>
      </c>
      <c r="AZ9" s="138">
        <v>1</v>
      </c>
      <c r="BA9" s="138">
        <f>IF(AZ9=1,G9,0)</f>
        <v>0</v>
      </c>
      <c r="BB9" s="138">
        <f>IF(AZ9=2,G9,0)</f>
        <v>0</v>
      </c>
      <c r="BC9" s="138">
        <f>IF(AZ9=3,G9,0)</f>
        <v>0</v>
      </c>
      <c r="BD9" s="138">
        <f>IF(AZ9=4,G9,0)</f>
        <v>0</v>
      </c>
      <c r="BE9" s="138">
        <f>IF(AZ9=5,G9,0)</f>
        <v>0</v>
      </c>
      <c r="CZ9" s="138">
        <v>0</v>
      </c>
    </row>
    <row r="10" spans="1:57" ht="12.75">
      <c r="A10" s="178"/>
      <c r="B10" s="179" t="s">
        <v>70</v>
      </c>
      <c r="C10" s="180" t="str">
        <f>CONCATENATE(B7," ",C7)</f>
        <v>0 Přípravné a pomocné práce</v>
      </c>
      <c r="D10" s="178"/>
      <c r="E10" s="181"/>
      <c r="F10" s="181"/>
      <c r="G10" s="182">
        <f>SUM(G7:G9)</f>
        <v>0</v>
      </c>
      <c r="O10" s="164">
        <v>4</v>
      </c>
      <c r="BA10" s="183">
        <f>SUM(BA7:BA9)</f>
        <v>0</v>
      </c>
      <c r="BB10" s="183">
        <f>SUM(BB7:BB9)</f>
        <v>0</v>
      </c>
      <c r="BC10" s="183">
        <f>SUM(BC7:BC9)</f>
        <v>0</v>
      </c>
      <c r="BD10" s="183">
        <f>SUM(BD7:BD9)</f>
        <v>0</v>
      </c>
      <c r="BE10" s="183">
        <f>SUM(BE7:BE9)</f>
        <v>0</v>
      </c>
    </row>
    <row r="11" spans="1:15" ht="12.75">
      <c r="A11" s="157" t="s">
        <v>67</v>
      </c>
      <c r="B11" s="158" t="s">
        <v>68</v>
      </c>
      <c r="C11" s="159" t="s">
        <v>69</v>
      </c>
      <c r="D11" s="160"/>
      <c r="E11" s="161"/>
      <c r="F11" s="161"/>
      <c r="G11" s="162"/>
      <c r="H11" s="163"/>
      <c r="I11" s="163"/>
      <c r="O11" s="164">
        <v>1</v>
      </c>
    </row>
    <row r="12" spans="1:104" ht="12.75">
      <c r="A12" s="165">
        <v>3</v>
      </c>
      <c r="B12" s="166" t="s">
        <v>83</v>
      </c>
      <c r="C12" s="167" t="s">
        <v>84</v>
      </c>
      <c r="D12" s="168" t="s">
        <v>85</v>
      </c>
      <c r="E12" s="169">
        <v>312.59</v>
      </c>
      <c r="F12" s="169">
        <v>0</v>
      </c>
      <c r="G12" s="170">
        <f>E12*F12</f>
        <v>0</v>
      </c>
      <c r="O12" s="164">
        <v>2</v>
      </c>
      <c r="AA12" s="138">
        <v>1</v>
      </c>
      <c r="AB12" s="138">
        <v>1</v>
      </c>
      <c r="AC12" s="138">
        <v>1</v>
      </c>
      <c r="AZ12" s="138">
        <v>1</v>
      </c>
      <c r="BA12" s="138">
        <f>IF(AZ12=1,G12,0)</f>
        <v>0</v>
      </c>
      <c r="BB12" s="138">
        <f>IF(AZ12=2,G12,0)</f>
        <v>0</v>
      </c>
      <c r="BC12" s="138">
        <f>IF(AZ12=3,G12,0)</f>
        <v>0</v>
      </c>
      <c r="BD12" s="138">
        <f>IF(AZ12=4,G12,0)</f>
        <v>0</v>
      </c>
      <c r="BE12" s="138">
        <f>IF(AZ12=5,G12,0)</f>
        <v>0</v>
      </c>
      <c r="CZ12" s="138">
        <v>0</v>
      </c>
    </row>
    <row r="13" spans="1:15" ht="12.75">
      <c r="A13" s="171"/>
      <c r="B13" s="172"/>
      <c r="C13" s="173" t="s">
        <v>86</v>
      </c>
      <c r="D13" s="174"/>
      <c r="E13" s="175">
        <v>0</v>
      </c>
      <c r="F13" s="176"/>
      <c r="G13" s="177"/>
      <c r="O13" s="164"/>
    </row>
    <row r="14" spans="1:15" ht="12.75">
      <c r="A14" s="171"/>
      <c r="B14" s="172"/>
      <c r="C14" s="173" t="s">
        <v>87</v>
      </c>
      <c r="D14" s="174"/>
      <c r="E14" s="175">
        <v>97.2</v>
      </c>
      <c r="F14" s="176"/>
      <c r="G14" s="177"/>
      <c r="O14" s="164"/>
    </row>
    <row r="15" spans="1:15" ht="12.75">
      <c r="A15" s="171"/>
      <c r="B15" s="172"/>
      <c r="C15" s="173" t="s">
        <v>88</v>
      </c>
      <c r="D15" s="174"/>
      <c r="E15" s="175">
        <v>0</v>
      </c>
      <c r="F15" s="176"/>
      <c r="G15" s="177"/>
      <c r="O15" s="164"/>
    </row>
    <row r="16" spans="1:15" ht="12.75">
      <c r="A16" s="171"/>
      <c r="B16" s="172"/>
      <c r="C16" s="173" t="s">
        <v>89</v>
      </c>
      <c r="D16" s="174"/>
      <c r="E16" s="175">
        <v>6.5</v>
      </c>
      <c r="F16" s="176"/>
      <c r="G16" s="177"/>
      <c r="O16" s="164"/>
    </row>
    <row r="17" spans="1:15" ht="12.75">
      <c r="A17" s="171"/>
      <c r="B17" s="172"/>
      <c r="C17" s="173" t="s">
        <v>90</v>
      </c>
      <c r="D17" s="174"/>
      <c r="E17" s="175">
        <v>0</v>
      </c>
      <c r="F17" s="176"/>
      <c r="G17" s="177"/>
      <c r="O17" s="164"/>
    </row>
    <row r="18" spans="1:15" ht="12.75">
      <c r="A18" s="171"/>
      <c r="B18" s="172"/>
      <c r="C18" s="173" t="s">
        <v>91</v>
      </c>
      <c r="D18" s="174"/>
      <c r="E18" s="175">
        <v>16.2</v>
      </c>
      <c r="F18" s="176"/>
      <c r="G18" s="177"/>
      <c r="O18" s="164"/>
    </row>
    <row r="19" spans="1:15" ht="12.75">
      <c r="A19" s="171"/>
      <c r="B19" s="172"/>
      <c r="C19" s="173" t="s">
        <v>92</v>
      </c>
      <c r="D19" s="174"/>
      <c r="E19" s="175">
        <v>0</v>
      </c>
      <c r="F19" s="176"/>
      <c r="G19" s="177"/>
      <c r="O19" s="164"/>
    </row>
    <row r="20" spans="1:15" ht="12.75">
      <c r="A20" s="171"/>
      <c r="B20" s="172"/>
      <c r="C20" s="173" t="s">
        <v>93</v>
      </c>
      <c r="D20" s="174"/>
      <c r="E20" s="175">
        <v>19.8</v>
      </c>
      <c r="F20" s="176"/>
      <c r="G20" s="177"/>
      <c r="O20" s="164"/>
    </row>
    <row r="21" spans="1:15" ht="12.75">
      <c r="A21" s="171"/>
      <c r="B21" s="172"/>
      <c r="C21" s="173" t="s">
        <v>94</v>
      </c>
      <c r="D21" s="174"/>
      <c r="E21" s="175">
        <v>0</v>
      </c>
      <c r="F21" s="176"/>
      <c r="G21" s="177"/>
      <c r="O21" s="164"/>
    </row>
    <row r="22" spans="1:15" ht="12.75">
      <c r="A22" s="171"/>
      <c r="B22" s="172"/>
      <c r="C22" s="173" t="s">
        <v>95</v>
      </c>
      <c r="D22" s="174"/>
      <c r="E22" s="175">
        <v>6.15</v>
      </c>
      <c r="F22" s="176"/>
      <c r="G22" s="177"/>
      <c r="O22" s="164"/>
    </row>
    <row r="23" spans="1:15" ht="12.75">
      <c r="A23" s="171"/>
      <c r="B23" s="172"/>
      <c r="C23" s="173" t="s">
        <v>96</v>
      </c>
      <c r="D23" s="174"/>
      <c r="E23" s="175">
        <v>0</v>
      </c>
      <c r="F23" s="176"/>
      <c r="G23" s="177"/>
      <c r="O23" s="164"/>
    </row>
    <row r="24" spans="1:15" ht="12.75">
      <c r="A24" s="171"/>
      <c r="B24" s="172"/>
      <c r="C24" s="173" t="s">
        <v>97</v>
      </c>
      <c r="D24" s="174"/>
      <c r="E24" s="175">
        <v>9.6</v>
      </c>
      <c r="F24" s="176"/>
      <c r="G24" s="177"/>
      <c r="O24" s="164"/>
    </row>
    <row r="25" spans="1:15" ht="12.75">
      <c r="A25" s="171"/>
      <c r="B25" s="172"/>
      <c r="C25" s="173" t="s">
        <v>98</v>
      </c>
      <c r="D25" s="174"/>
      <c r="E25" s="175">
        <v>0</v>
      </c>
      <c r="F25" s="176"/>
      <c r="G25" s="177"/>
      <c r="O25" s="164"/>
    </row>
    <row r="26" spans="1:15" ht="12.75">
      <c r="A26" s="171"/>
      <c r="B26" s="172"/>
      <c r="C26" s="173" t="s">
        <v>99</v>
      </c>
      <c r="D26" s="174"/>
      <c r="E26" s="175">
        <v>7.2</v>
      </c>
      <c r="F26" s="176"/>
      <c r="G26" s="177"/>
      <c r="O26" s="164"/>
    </row>
    <row r="27" spans="1:15" ht="12.75">
      <c r="A27" s="171"/>
      <c r="B27" s="172"/>
      <c r="C27" s="173" t="s">
        <v>100</v>
      </c>
      <c r="D27" s="174"/>
      <c r="E27" s="175">
        <v>0</v>
      </c>
      <c r="F27" s="176"/>
      <c r="G27" s="177"/>
      <c r="O27" s="164"/>
    </row>
    <row r="28" spans="1:15" ht="12.75">
      <c r="A28" s="171"/>
      <c r="B28" s="172"/>
      <c r="C28" s="173" t="s">
        <v>101</v>
      </c>
      <c r="D28" s="174"/>
      <c r="E28" s="175">
        <v>5.4</v>
      </c>
      <c r="F28" s="176"/>
      <c r="G28" s="177"/>
      <c r="O28" s="164"/>
    </row>
    <row r="29" spans="1:15" ht="12.75">
      <c r="A29" s="171"/>
      <c r="B29" s="172"/>
      <c r="C29" s="173" t="s">
        <v>102</v>
      </c>
      <c r="D29" s="174"/>
      <c r="E29" s="175">
        <v>0</v>
      </c>
      <c r="F29" s="176"/>
      <c r="G29" s="177"/>
      <c r="O29" s="164"/>
    </row>
    <row r="30" spans="1:15" ht="12.75">
      <c r="A30" s="171"/>
      <c r="B30" s="172"/>
      <c r="C30" s="173" t="s">
        <v>103</v>
      </c>
      <c r="D30" s="174"/>
      <c r="E30" s="175">
        <v>19.2</v>
      </c>
      <c r="F30" s="176"/>
      <c r="G30" s="177"/>
      <c r="O30" s="164"/>
    </row>
    <row r="31" spans="1:15" ht="12.75">
      <c r="A31" s="171"/>
      <c r="B31" s="172"/>
      <c r="C31" s="173" t="s">
        <v>104</v>
      </c>
      <c r="D31" s="174"/>
      <c r="E31" s="175">
        <v>0</v>
      </c>
      <c r="F31" s="176"/>
      <c r="G31" s="177"/>
      <c r="O31" s="164"/>
    </row>
    <row r="32" spans="1:15" ht="12.75">
      <c r="A32" s="171"/>
      <c r="B32" s="172"/>
      <c r="C32" s="173" t="s">
        <v>105</v>
      </c>
      <c r="D32" s="174"/>
      <c r="E32" s="175">
        <v>5.88</v>
      </c>
      <c r="F32" s="176"/>
      <c r="G32" s="177"/>
      <c r="O32" s="164"/>
    </row>
    <row r="33" spans="1:15" ht="12.75">
      <c r="A33" s="171"/>
      <c r="B33" s="172"/>
      <c r="C33" s="173" t="s">
        <v>106</v>
      </c>
      <c r="D33" s="174"/>
      <c r="E33" s="175">
        <v>0</v>
      </c>
      <c r="F33" s="176"/>
      <c r="G33" s="177"/>
      <c r="O33" s="164"/>
    </row>
    <row r="34" spans="1:15" ht="12.75">
      <c r="A34" s="171"/>
      <c r="B34" s="172"/>
      <c r="C34" s="173" t="s">
        <v>107</v>
      </c>
      <c r="D34" s="174"/>
      <c r="E34" s="175">
        <v>6</v>
      </c>
      <c r="F34" s="176"/>
      <c r="G34" s="177"/>
      <c r="O34" s="164"/>
    </row>
    <row r="35" spans="1:15" ht="12.75">
      <c r="A35" s="171"/>
      <c r="B35" s="172"/>
      <c r="C35" s="173" t="s">
        <v>108</v>
      </c>
      <c r="D35" s="174"/>
      <c r="E35" s="175">
        <v>0</v>
      </c>
      <c r="F35" s="176"/>
      <c r="G35" s="177"/>
      <c r="O35" s="164"/>
    </row>
    <row r="36" spans="1:15" ht="12.75">
      <c r="A36" s="171"/>
      <c r="B36" s="172"/>
      <c r="C36" s="173" t="s">
        <v>109</v>
      </c>
      <c r="D36" s="174"/>
      <c r="E36" s="175">
        <v>6.96</v>
      </c>
      <c r="F36" s="176"/>
      <c r="G36" s="177"/>
      <c r="O36" s="164"/>
    </row>
    <row r="37" spans="1:15" ht="12.75">
      <c r="A37" s="171"/>
      <c r="B37" s="172"/>
      <c r="C37" s="173" t="s">
        <v>110</v>
      </c>
      <c r="D37" s="174"/>
      <c r="E37" s="175">
        <v>0</v>
      </c>
      <c r="F37" s="176"/>
      <c r="G37" s="177"/>
      <c r="O37" s="164"/>
    </row>
    <row r="38" spans="1:15" ht="12.75">
      <c r="A38" s="171"/>
      <c r="B38" s="172"/>
      <c r="C38" s="173" t="s">
        <v>103</v>
      </c>
      <c r="D38" s="174"/>
      <c r="E38" s="175">
        <v>19.2</v>
      </c>
      <c r="F38" s="176"/>
      <c r="G38" s="177"/>
      <c r="O38" s="164"/>
    </row>
    <row r="39" spans="1:15" ht="12.75">
      <c r="A39" s="171"/>
      <c r="B39" s="172"/>
      <c r="C39" s="173" t="s">
        <v>111</v>
      </c>
      <c r="D39" s="174"/>
      <c r="E39" s="175">
        <v>0</v>
      </c>
      <c r="F39" s="176"/>
      <c r="G39" s="177"/>
      <c r="O39" s="164"/>
    </row>
    <row r="40" spans="1:15" ht="12.75">
      <c r="A40" s="171"/>
      <c r="B40" s="172"/>
      <c r="C40" s="173" t="s">
        <v>103</v>
      </c>
      <c r="D40" s="174"/>
      <c r="E40" s="175">
        <v>19.2</v>
      </c>
      <c r="F40" s="176"/>
      <c r="G40" s="177"/>
      <c r="O40" s="164"/>
    </row>
    <row r="41" spans="1:15" ht="12.75">
      <c r="A41" s="171"/>
      <c r="B41" s="172"/>
      <c r="C41" s="173" t="s">
        <v>112</v>
      </c>
      <c r="D41" s="174"/>
      <c r="E41" s="175">
        <v>0</v>
      </c>
      <c r="F41" s="176"/>
      <c r="G41" s="177"/>
      <c r="O41" s="164"/>
    </row>
    <row r="42" spans="1:15" ht="12.75">
      <c r="A42" s="171"/>
      <c r="B42" s="172"/>
      <c r="C42" s="173" t="s">
        <v>113</v>
      </c>
      <c r="D42" s="174"/>
      <c r="E42" s="175">
        <v>6.6</v>
      </c>
      <c r="F42" s="176"/>
      <c r="G42" s="177"/>
      <c r="O42" s="164"/>
    </row>
    <row r="43" spans="1:15" ht="12.75">
      <c r="A43" s="171"/>
      <c r="B43" s="172"/>
      <c r="C43" s="173" t="s">
        <v>114</v>
      </c>
      <c r="D43" s="174"/>
      <c r="E43" s="175">
        <v>0</v>
      </c>
      <c r="F43" s="176"/>
      <c r="G43" s="177"/>
      <c r="O43" s="164"/>
    </row>
    <row r="44" spans="1:15" ht="12.75">
      <c r="A44" s="171"/>
      <c r="B44" s="172"/>
      <c r="C44" s="173" t="s">
        <v>115</v>
      </c>
      <c r="D44" s="174"/>
      <c r="E44" s="175">
        <v>3.3</v>
      </c>
      <c r="F44" s="176"/>
      <c r="G44" s="177"/>
      <c r="O44" s="164"/>
    </row>
    <row r="45" spans="1:15" ht="12.75">
      <c r="A45" s="171"/>
      <c r="B45" s="172"/>
      <c r="C45" s="173" t="s">
        <v>116</v>
      </c>
      <c r="D45" s="174"/>
      <c r="E45" s="175">
        <v>0</v>
      </c>
      <c r="F45" s="176"/>
      <c r="G45" s="177"/>
      <c r="O45" s="164"/>
    </row>
    <row r="46" spans="1:15" ht="12.75">
      <c r="A46" s="171"/>
      <c r="B46" s="172"/>
      <c r="C46" s="173" t="s">
        <v>107</v>
      </c>
      <c r="D46" s="174"/>
      <c r="E46" s="175">
        <v>6</v>
      </c>
      <c r="F46" s="176"/>
      <c r="G46" s="177"/>
      <c r="O46" s="164"/>
    </row>
    <row r="47" spans="1:15" ht="12.75">
      <c r="A47" s="171"/>
      <c r="B47" s="172"/>
      <c r="C47" s="173" t="s">
        <v>117</v>
      </c>
      <c r="D47" s="174"/>
      <c r="E47" s="175">
        <v>0</v>
      </c>
      <c r="F47" s="176"/>
      <c r="G47" s="177"/>
      <c r="O47" s="164"/>
    </row>
    <row r="48" spans="1:15" ht="12.75">
      <c r="A48" s="171"/>
      <c r="B48" s="172"/>
      <c r="C48" s="173" t="s">
        <v>118</v>
      </c>
      <c r="D48" s="174"/>
      <c r="E48" s="175">
        <v>12</v>
      </c>
      <c r="F48" s="176"/>
      <c r="G48" s="177"/>
      <c r="O48" s="164"/>
    </row>
    <row r="49" spans="1:15" ht="12.75">
      <c r="A49" s="171"/>
      <c r="B49" s="172"/>
      <c r="C49" s="173" t="s">
        <v>119</v>
      </c>
      <c r="D49" s="174"/>
      <c r="E49" s="175">
        <v>0</v>
      </c>
      <c r="F49" s="176"/>
      <c r="G49" s="177"/>
      <c r="O49" s="164"/>
    </row>
    <row r="50" spans="1:15" ht="12.75">
      <c r="A50" s="171"/>
      <c r="B50" s="172"/>
      <c r="C50" s="173" t="s">
        <v>97</v>
      </c>
      <c r="D50" s="174"/>
      <c r="E50" s="175">
        <v>9.6</v>
      </c>
      <c r="F50" s="176"/>
      <c r="G50" s="177"/>
      <c r="O50" s="164"/>
    </row>
    <row r="51" spans="1:15" ht="12.75">
      <c r="A51" s="171"/>
      <c r="B51" s="172"/>
      <c r="C51" s="173" t="s">
        <v>120</v>
      </c>
      <c r="D51" s="174"/>
      <c r="E51" s="175">
        <v>0</v>
      </c>
      <c r="F51" s="176"/>
      <c r="G51" s="177"/>
      <c r="O51" s="164"/>
    </row>
    <row r="52" spans="1:15" ht="12.75">
      <c r="A52" s="171"/>
      <c r="B52" s="172"/>
      <c r="C52" s="173" t="s">
        <v>121</v>
      </c>
      <c r="D52" s="174"/>
      <c r="E52" s="175">
        <v>29.16</v>
      </c>
      <c r="F52" s="176"/>
      <c r="G52" s="177"/>
      <c r="O52" s="164"/>
    </row>
    <row r="53" spans="1:15" ht="12.75">
      <c r="A53" s="171"/>
      <c r="B53" s="172"/>
      <c r="C53" s="173" t="s">
        <v>122</v>
      </c>
      <c r="D53" s="174"/>
      <c r="E53" s="175">
        <v>0</v>
      </c>
      <c r="F53" s="176"/>
      <c r="G53" s="177"/>
      <c r="O53" s="164"/>
    </row>
    <row r="54" spans="1:15" ht="12.75">
      <c r="A54" s="171"/>
      <c r="B54" s="172"/>
      <c r="C54" s="173" t="s">
        <v>123</v>
      </c>
      <c r="D54" s="174"/>
      <c r="E54" s="175">
        <v>1.44</v>
      </c>
      <c r="F54" s="176"/>
      <c r="G54" s="177"/>
      <c r="O54" s="164"/>
    </row>
    <row r="55" spans="1:104" ht="12.75">
      <c r="A55" s="165">
        <v>4</v>
      </c>
      <c r="B55" s="166" t="s">
        <v>124</v>
      </c>
      <c r="C55" s="167" t="s">
        <v>125</v>
      </c>
      <c r="D55" s="168" t="s">
        <v>85</v>
      </c>
      <c r="E55" s="169">
        <v>36.39</v>
      </c>
      <c r="F55" s="169">
        <v>0</v>
      </c>
      <c r="G55" s="170">
        <f>E55*F55</f>
        <v>0</v>
      </c>
      <c r="O55" s="164">
        <v>2</v>
      </c>
      <c r="AA55" s="138">
        <v>1</v>
      </c>
      <c r="AB55" s="138">
        <v>1</v>
      </c>
      <c r="AC55" s="138">
        <v>1</v>
      </c>
      <c r="AZ55" s="138">
        <v>1</v>
      </c>
      <c r="BA55" s="138">
        <f>IF(AZ55=1,G55,0)</f>
        <v>0</v>
      </c>
      <c r="BB55" s="138">
        <f>IF(AZ55=2,G55,0)</f>
        <v>0</v>
      </c>
      <c r="BC55" s="138">
        <f>IF(AZ55=3,G55,0)</f>
        <v>0</v>
      </c>
      <c r="BD55" s="138">
        <f>IF(AZ55=4,G55,0)</f>
        <v>0</v>
      </c>
      <c r="BE55" s="138">
        <f>IF(AZ55=5,G55,0)</f>
        <v>0</v>
      </c>
      <c r="CZ55" s="138">
        <v>0</v>
      </c>
    </row>
    <row r="56" spans="1:15" ht="12.75">
      <c r="A56" s="171"/>
      <c r="B56" s="172"/>
      <c r="C56" s="173" t="s">
        <v>126</v>
      </c>
      <c r="D56" s="174"/>
      <c r="E56" s="175">
        <v>0</v>
      </c>
      <c r="F56" s="176"/>
      <c r="G56" s="177"/>
      <c r="O56" s="164"/>
    </row>
    <row r="57" spans="1:15" ht="12.75">
      <c r="A57" s="171"/>
      <c r="B57" s="172"/>
      <c r="C57" s="173" t="s">
        <v>127</v>
      </c>
      <c r="D57" s="174"/>
      <c r="E57" s="175">
        <v>11.55</v>
      </c>
      <c r="F57" s="176"/>
      <c r="G57" s="177"/>
      <c r="O57" s="164"/>
    </row>
    <row r="58" spans="1:15" ht="12.75">
      <c r="A58" s="171"/>
      <c r="B58" s="172"/>
      <c r="C58" s="173" t="s">
        <v>128</v>
      </c>
      <c r="D58" s="174"/>
      <c r="E58" s="175">
        <v>0</v>
      </c>
      <c r="F58" s="176"/>
      <c r="G58" s="177"/>
      <c r="O58" s="164"/>
    </row>
    <row r="59" spans="1:15" ht="12.75">
      <c r="A59" s="171"/>
      <c r="B59" s="172"/>
      <c r="C59" s="173" t="s">
        <v>129</v>
      </c>
      <c r="D59" s="174"/>
      <c r="E59" s="175">
        <v>7.5</v>
      </c>
      <c r="F59" s="176"/>
      <c r="G59" s="177"/>
      <c r="O59" s="164"/>
    </row>
    <row r="60" spans="1:15" ht="12.75">
      <c r="A60" s="171"/>
      <c r="B60" s="172"/>
      <c r="C60" s="173" t="s">
        <v>130</v>
      </c>
      <c r="D60" s="174"/>
      <c r="E60" s="175">
        <v>0</v>
      </c>
      <c r="F60" s="176"/>
      <c r="G60" s="177"/>
      <c r="O60" s="164"/>
    </row>
    <row r="61" spans="1:15" ht="12.75">
      <c r="A61" s="171"/>
      <c r="B61" s="172"/>
      <c r="C61" s="173" t="s">
        <v>131</v>
      </c>
      <c r="D61" s="174"/>
      <c r="E61" s="175">
        <v>8.64</v>
      </c>
      <c r="F61" s="176"/>
      <c r="G61" s="177"/>
      <c r="O61" s="164"/>
    </row>
    <row r="62" spans="1:15" ht="12.75">
      <c r="A62" s="171"/>
      <c r="B62" s="172"/>
      <c r="C62" s="173" t="s">
        <v>132</v>
      </c>
      <c r="D62" s="174"/>
      <c r="E62" s="175">
        <v>0</v>
      </c>
      <c r="F62" s="176"/>
      <c r="G62" s="177"/>
      <c r="O62" s="164"/>
    </row>
    <row r="63" spans="1:15" ht="12.75">
      <c r="A63" s="171"/>
      <c r="B63" s="172"/>
      <c r="C63" s="173" t="s">
        <v>133</v>
      </c>
      <c r="D63" s="174"/>
      <c r="E63" s="175">
        <v>8.7</v>
      </c>
      <c r="F63" s="176"/>
      <c r="G63" s="177"/>
      <c r="O63" s="164"/>
    </row>
    <row r="64" spans="1:104" ht="12.75">
      <c r="A64" s="165">
        <v>5</v>
      </c>
      <c r="B64" s="166" t="s">
        <v>134</v>
      </c>
      <c r="C64" s="167" t="s">
        <v>135</v>
      </c>
      <c r="D64" s="168" t="s">
        <v>85</v>
      </c>
      <c r="E64" s="169">
        <v>9.24</v>
      </c>
      <c r="F64" s="169">
        <v>0</v>
      </c>
      <c r="G64" s="170">
        <f>E64*F64</f>
        <v>0</v>
      </c>
      <c r="O64" s="164">
        <v>2</v>
      </c>
      <c r="AA64" s="138">
        <v>1</v>
      </c>
      <c r="AB64" s="138">
        <v>1</v>
      </c>
      <c r="AC64" s="138">
        <v>1</v>
      </c>
      <c r="AZ64" s="138">
        <v>1</v>
      </c>
      <c r="BA64" s="138">
        <f>IF(AZ64=1,G64,0)</f>
        <v>0</v>
      </c>
      <c r="BB64" s="138">
        <f>IF(AZ64=2,G64,0)</f>
        <v>0</v>
      </c>
      <c r="BC64" s="138">
        <f>IF(AZ64=3,G64,0)</f>
        <v>0</v>
      </c>
      <c r="BD64" s="138">
        <f>IF(AZ64=4,G64,0)</f>
        <v>0</v>
      </c>
      <c r="BE64" s="138">
        <f>IF(AZ64=5,G64,0)</f>
        <v>0</v>
      </c>
      <c r="CZ64" s="138">
        <v>0</v>
      </c>
    </row>
    <row r="65" spans="1:15" ht="12.75">
      <c r="A65" s="171"/>
      <c r="B65" s="172"/>
      <c r="C65" s="173" t="s">
        <v>136</v>
      </c>
      <c r="D65" s="174"/>
      <c r="E65" s="175">
        <v>0</v>
      </c>
      <c r="F65" s="176"/>
      <c r="G65" s="177"/>
      <c r="O65" s="164"/>
    </row>
    <row r="66" spans="1:15" ht="12.75">
      <c r="A66" s="171"/>
      <c r="B66" s="172"/>
      <c r="C66" s="173" t="s">
        <v>137</v>
      </c>
      <c r="D66" s="174"/>
      <c r="E66" s="175">
        <v>9.24</v>
      </c>
      <c r="F66" s="176"/>
      <c r="G66" s="177"/>
      <c r="O66" s="164"/>
    </row>
    <row r="67" spans="1:104" ht="12.75">
      <c r="A67" s="165">
        <v>6</v>
      </c>
      <c r="B67" s="166" t="s">
        <v>138</v>
      </c>
      <c r="C67" s="167" t="s">
        <v>139</v>
      </c>
      <c r="D67" s="168" t="s">
        <v>85</v>
      </c>
      <c r="E67" s="169">
        <v>15.95</v>
      </c>
      <c r="F67" s="169">
        <v>0</v>
      </c>
      <c r="G67" s="170">
        <f>E67*F67</f>
        <v>0</v>
      </c>
      <c r="O67" s="164">
        <v>2</v>
      </c>
      <c r="AA67" s="138">
        <v>1</v>
      </c>
      <c r="AB67" s="138">
        <v>1</v>
      </c>
      <c r="AC67" s="138">
        <v>1</v>
      </c>
      <c r="AZ67" s="138">
        <v>1</v>
      </c>
      <c r="BA67" s="138">
        <f>IF(AZ67=1,G67,0)</f>
        <v>0</v>
      </c>
      <c r="BB67" s="138">
        <f>IF(AZ67=2,G67,0)</f>
        <v>0</v>
      </c>
      <c r="BC67" s="138">
        <f>IF(AZ67=3,G67,0)</f>
        <v>0</v>
      </c>
      <c r="BD67" s="138">
        <f>IF(AZ67=4,G67,0)</f>
        <v>0</v>
      </c>
      <c r="BE67" s="138">
        <f>IF(AZ67=5,G67,0)</f>
        <v>0</v>
      </c>
      <c r="CZ67" s="138">
        <v>0</v>
      </c>
    </row>
    <row r="68" spans="1:15" ht="12.75">
      <c r="A68" s="171"/>
      <c r="B68" s="172"/>
      <c r="C68" s="173" t="s">
        <v>140</v>
      </c>
      <c r="D68" s="174"/>
      <c r="E68" s="175">
        <v>0</v>
      </c>
      <c r="F68" s="176"/>
      <c r="G68" s="177"/>
      <c r="O68" s="164"/>
    </row>
    <row r="69" spans="1:15" ht="12.75">
      <c r="A69" s="171"/>
      <c r="B69" s="172"/>
      <c r="C69" s="173" t="s">
        <v>141</v>
      </c>
      <c r="D69" s="174"/>
      <c r="E69" s="175">
        <v>0.4</v>
      </c>
      <c r="F69" s="176"/>
      <c r="G69" s="177"/>
      <c r="O69" s="164"/>
    </row>
    <row r="70" spans="1:15" ht="12.75">
      <c r="A70" s="171"/>
      <c r="B70" s="172"/>
      <c r="C70" s="173" t="s">
        <v>90</v>
      </c>
      <c r="D70" s="174"/>
      <c r="E70" s="175">
        <v>0</v>
      </c>
      <c r="F70" s="176"/>
      <c r="G70" s="177"/>
      <c r="O70" s="164"/>
    </row>
    <row r="71" spans="1:15" ht="12.75">
      <c r="A71" s="171"/>
      <c r="B71" s="172"/>
      <c r="C71" s="173" t="s">
        <v>141</v>
      </c>
      <c r="D71" s="174"/>
      <c r="E71" s="175">
        <v>0.4</v>
      </c>
      <c r="F71" s="176"/>
      <c r="G71" s="177"/>
      <c r="O71" s="164"/>
    </row>
    <row r="72" spans="1:15" ht="12.75">
      <c r="A72" s="171"/>
      <c r="B72" s="172"/>
      <c r="C72" s="173" t="s">
        <v>92</v>
      </c>
      <c r="D72" s="174"/>
      <c r="E72" s="175">
        <v>0</v>
      </c>
      <c r="F72" s="176"/>
      <c r="G72" s="177"/>
      <c r="O72" s="164"/>
    </row>
    <row r="73" spans="1:15" ht="12.75">
      <c r="A73" s="171"/>
      <c r="B73" s="172"/>
      <c r="C73" s="173" t="s">
        <v>141</v>
      </c>
      <c r="D73" s="174"/>
      <c r="E73" s="175">
        <v>0.4</v>
      </c>
      <c r="F73" s="176"/>
      <c r="G73" s="177"/>
      <c r="O73" s="164"/>
    </row>
    <row r="74" spans="1:15" ht="12.75">
      <c r="A74" s="171"/>
      <c r="B74" s="172"/>
      <c r="C74" s="173" t="s">
        <v>142</v>
      </c>
      <c r="D74" s="174"/>
      <c r="E74" s="175">
        <v>0</v>
      </c>
      <c r="F74" s="176"/>
      <c r="G74" s="177"/>
      <c r="O74" s="164"/>
    </row>
    <row r="75" spans="1:15" ht="12.75">
      <c r="A75" s="171"/>
      <c r="B75" s="172"/>
      <c r="C75" s="173" t="s">
        <v>143</v>
      </c>
      <c r="D75" s="174"/>
      <c r="E75" s="175">
        <v>4.59</v>
      </c>
      <c r="F75" s="176"/>
      <c r="G75" s="177"/>
      <c r="O75" s="164"/>
    </row>
    <row r="76" spans="1:15" ht="12.75">
      <c r="A76" s="171"/>
      <c r="B76" s="172"/>
      <c r="C76" s="173" t="s">
        <v>100</v>
      </c>
      <c r="D76" s="174"/>
      <c r="E76" s="175">
        <v>0</v>
      </c>
      <c r="F76" s="176"/>
      <c r="G76" s="177"/>
      <c r="O76" s="164"/>
    </row>
    <row r="77" spans="1:15" ht="12.75">
      <c r="A77" s="171"/>
      <c r="B77" s="172"/>
      <c r="C77" s="173" t="s">
        <v>144</v>
      </c>
      <c r="D77" s="174"/>
      <c r="E77" s="175">
        <v>0.6</v>
      </c>
      <c r="F77" s="176"/>
      <c r="G77" s="177"/>
      <c r="O77" s="164"/>
    </row>
    <row r="78" spans="1:15" ht="12.75">
      <c r="A78" s="171"/>
      <c r="B78" s="172"/>
      <c r="C78" s="173" t="s">
        <v>136</v>
      </c>
      <c r="D78" s="174"/>
      <c r="E78" s="175">
        <v>0</v>
      </c>
      <c r="F78" s="176"/>
      <c r="G78" s="177"/>
      <c r="O78" s="164"/>
    </row>
    <row r="79" spans="1:15" ht="12.75">
      <c r="A79" s="171"/>
      <c r="B79" s="172"/>
      <c r="C79" s="173" t="s">
        <v>145</v>
      </c>
      <c r="D79" s="174"/>
      <c r="E79" s="175">
        <v>0.66</v>
      </c>
      <c r="F79" s="176"/>
      <c r="G79" s="177"/>
      <c r="O79" s="164"/>
    </row>
    <row r="80" spans="1:15" ht="12.75">
      <c r="A80" s="171"/>
      <c r="B80" s="172"/>
      <c r="C80" s="173" t="s">
        <v>117</v>
      </c>
      <c r="D80" s="174"/>
      <c r="E80" s="175">
        <v>0</v>
      </c>
      <c r="F80" s="176"/>
      <c r="G80" s="177"/>
      <c r="O80" s="164"/>
    </row>
    <row r="81" spans="1:15" ht="12.75">
      <c r="A81" s="171"/>
      <c r="B81" s="172"/>
      <c r="C81" s="173" t="s">
        <v>146</v>
      </c>
      <c r="D81" s="174"/>
      <c r="E81" s="175">
        <v>0.8</v>
      </c>
      <c r="F81" s="176"/>
      <c r="G81" s="177"/>
      <c r="O81" s="164"/>
    </row>
    <row r="82" spans="1:15" ht="12.75">
      <c r="A82" s="171"/>
      <c r="B82" s="172"/>
      <c r="C82" s="173" t="s">
        <v>147</v>
      </c>
      <c r="D82" s="174"/>
      <c r="E82" s="175">
        <v>0</v>
      </c>
      <c r="F82" s="176"/>
      <c r="G82" s="177"/>
      <c r="O82" s="164"/>
    </row>
    <row r="83" spans="1:15" ht="12.75">
      <c r="A83" s="171"/>
      <c r="B83" s="172"/>
      <c r="C83" s="173" t="s">
        <v>148</v>
      </c>
      <c r="D83" s="174"/>
      <c r="E83" s="175">
        <v>7.2</v>
      </c>
      <c r="F83" s="176"/>
      <c r="G83" s="177"/>
      <c r="O83" s="164"/>
    </row>
    <row r="84" spans="1:15" ht="12.75">
      <c r="A84" s="171"/>
      <c r="B84" s="172"/>
      <c r="C84" s="173" t="s">
        <v>149</v>
      </c>
      <c r="D84" s="174"/>
      <c r="E84" s="175">
        <v>0</v>
      </c>
      <c r="F84" s="176"/>
      <c r="G84" s="177"/>
      <c r="O84" s="164"/>
    </row>
    <row r="85" spans="1:15" ht="12.75">
      <c r="A85" s="171"/>
      <c r="B85" s="172"/>
      <c r="C85" s="173" t="s">
        <v>144</v>
      </c>
      <c r="D85" s="174"/>
      <c r="E85" s="175">
        <v>0.6</v>
      </c>
      <c r="F85" s="176"/>
      <c r="G85" s="177"/>
      <c r="O85" s="164"/>
    </row>
    <row r="86" spans="1:15" ht="12.75">
      <c r="A86" s="171"/>
      <c r="B86" s="172"/>
      <c r="C86" s="173" t="s">
        <v>150</v>
      </c>
      <c r="D86" s="174"/>
      <c r="E86" s="175">
        <v>0</v>
      </c>
      <c r="F86" s="176"/>
      <c r="G86" s="177"/>
      <c r="O86" s="164"/>
    </row>
    <row r="87" spans="1:15" ht="12.75">
      <c r="A87" s="171"/>
      <c r="B87" s="172"/>
      <c r="C87" s="173" t="s">
        <v>151</v>
      </c>
      <c r="D87" s="174"/>
      <c r="E87" s="175">
        <v>0.3</v>
      </c>
      <c r="F87" s="176"/>
      <c r="G87" s="177"/>
      <c r="O87" s="164"/>
    </row>
    <row r="88" spans="1:104" ht="12.75">
      <c r="A88" s="165">
        <v>7</v>
      </c>
      <c r="B88" s="166" t="s">
        <v>152</v>
      </c>
      <c r="C88" s="167" t="s">
        <v>153</v>
      </c>
      <c r="D88" s="168" t="s">
        <v>154</v>
      </c>
      <c r="E88" s="169">
        <v>28.5</v>
      </c>
      <c r="F88" s="169">
        <v>0</v>
      </c>
      <c r="G88" s="170">
        <f>E88*F88</f>
        <v>0</v>
      </c>
      <c r="O88" s="164">
        <v>2</v>
      </c>
      <c r="AA88" s="138">
        <v>1</v>
      </c>
      <c r="AB88" s="138">
        <v>1</v>
      </c>
      <c r="AC88" s="138">
        <v>1</v>
      </c>
      <c r="AZ88" s="138">
        <v>1</v>
      </c>
      <c r="BA88" s="138">
        <f>IF(AZ88=1,G88,0)</f>
        <v>0</v>
      </c>
      <c r="BB88" s="138">
        <f>IF(AZ88=2,G88,0)</f>
        <v>0</v>
      </c>
      <c r="BC88" s="138">
        <f>IF(AZ88=3,G88,0)</f>
        <v>0</v>
      </c>
      <c r="BD88" s="138">
        <f>IF(AZ88=4,G88,0)</f>
        <v>0</v>
      </c>
      <c r="BE88" s="138">
        <f>IF(AZ88=5,G88,0)</f>
        <v>0</v>
      </c>
      <c r="CZ88" s="138">
        <v>0</v>
      </c>
    </row>
    <row r="89" spans="1:15" ht="12.75">
      <c r="A89" s="171"/>
      <c r="B89" s="172"/>
      <c r="C89" s="173" t="s">
        <v>100</v>
      </c>
      <c r="D89" s="174"/>
      <c r="E89" s="175">
        <v>0</v>
      </c>
      <c r="F89" s="176"/>
      <c r="G89" s="177"/>
      <c r="O89" s="164"/>
    </row>
    <row r="90" spans="1:15" ht="12.75">
      <c r="A90" s="171"/>
      <c r="B90" s="172"/>
      <c r="C90" s="173">
        <v>3</v>
      </c>
      <c r="D90" s="174"/>
      <c r="E90" s="175">
        <v>3</v>
      </c>
      <c r="F90" s="176"/>
      <c r="G90" s="177"/>
      <c r="O90" s="164"/>
    </row>
    <row r="91" spans="1:15" ht="12.75">
      <c r="A91" s="171"/>
      <c r="B91" s="172"/>
      <c r="C91" s="173" t="s">
        <v>126</v>
      </c>
      <c r="D91" s="174"/>
      <c r="E91" s="175">
        <v>0</v>
      </c>
      <c r="F91" s="176"/>
      <c r="G91" s="177"/>
      <c r="O91" s="164"/>
    </row>
    <row r="92" spans="1:15" ht="12.75">
      <c r="A92" s="171"/>
      <c r="B92" s="172"/>
      <c r="C92" s="173" t="s">
        <v>155</v>
      </c>
      <c r="D92" s="174"/>
      <c r="E92" s="175">
        <v>3.5</v>
      </c>
      <c r="F92" s="176"/>
      <c r="G92" s="177"/>
      <c r="O92" s="164"/>
    </row>
    <row r="93" spans="1:15" ht="12.75">
      <c r="A93" s="171"/>
      <c r="B93" s="172"/>
      <c r="C93" s="173" t="s">
        <v>128</v>
      </c>
      <c r="D93" s="174"/>
      <c r="E93" s="175">
        <v>0</v>
      </c>
      <c r="F93" s="176"/>
      <c r="G93" s="177"/>
      <c r="O93" s="164"/>
    </row>
    <row r="94" spans="1:15" ht="12.75">
      <c r="A94" s="171"/>
      <c r="B94" s="172"/>
      <c r="C94" s="173">
        <v>3</v>
      </c>
      <c r="D94" s="174"/>
      <c r="E94" s="175">
        <v>3</v>
      </c>
      <c r="F94" s="176"/>
      <c r="G94" s="177"/>
      <c r="O94" s="164"/>
    </row>
    <row r="95" spans="1:15" ht="12.75">
      <c r="A95" s="171"/>
      <c r="B95" s="172"/>
      <c r="C95" s="173" t="s">
        <v>130</v>
      </c>
      <c r="D95" s="174"/>
      <c r="E95" s="175">
        <v>0</v>
      </c>
      <c r="F95" s="176"/>
      <c r="G95" s="177"/>
      <c r="O95" s="164"/>
    </row>
    <row r="96" spans="1:15" ht="12.75">
      <c r="A96" s="171"/>
      <c r="B96" s="172"/>
      <c r="C96" s="173" t="s">
        <v>156</v>
      </c>
      <c r="D96" s="174"/>
      <c r="E96" s="175">
        <v>3.2</v>
      </c>
      <c r="F96" s="176"/>
      <c r="G96" s="177"/>
      <c r="O96" s="164"/>
    </row>
    <row r="97" spans="1:15" ht="12.75">
      <c r="A97" s="171"/>
      <c r="B97" s="172"/>
      <c r="C97" s="173" t="s">
        <v>136</v>
      </c>
      <c r="D97" s="174"/>
      <c r="E97" s="175">
        <v>0</v>
      </c>
      <c r="F97" s="176"/>
      <c r="G97" s="177"/>
      <c r="O97" s="164"/>
    </row>
    <row r="98" spans="1:15" ht="12.75">
      <c r="A98" s="171"/>
      <c r="B98" s="172"/>
      <c r="C98" s="173" t="s">
        <v>157</v>
      </c>
      <c r="D98" s="174"/>
      <c r="E98" s="175">
        <v>3.3</v>
      </c>
      <c r="F98" s="176"/>
      <c r="G98" s="177"/>
      <c r="O98" s="164"/>
    </row>
    <row r="99" spans="1:15" ht="12.75">
      <c r="A99" s="171"/>
      <c r="B99" s="172"/>
      <c r="C99" s="173" t="s">
        <v>117</v>
      </c>
      <c r="D99" s="174"/>
      <c r="E99" s="175">
        <v>0</v>
      </c>
      <c r="F99" s="176"/>
      <c r="G99" s="177"/>
      <c r="O99" s="164"/>
    </row>
    <row r="100" spans="1:15" ht="12.75">
      <c r="A100" s="171"/>
      <c r="B100" s="172"/>
      <c r="C100" s="173">
        <v>4</v>
      </c>
      <c r="D100" s="174"/>
      <c r="E100" s="175">
        <v>4</v>
      </c>
      <c r="F100" s="176"/>
      <c r="G100" s="177"/>
      <c r="O100" s="164"/>
    </row>
    <row r="101" spans="1:15" ht="12.75">
      <c r="A101" s="171"/>
      <c r="B101" s="172"/>
      <c r="C101" s="173" t="s">
        <v>158</v>
      </c>
      <c r="D101" s="174"/>
      <c r="E101" s="175">
        <v>0</v>
      </c>
      <c r="F101" s="176"/>
      <c r="G101" s="177"/>
      <c r="O101" s="164"/>
    </row>
    <row r="102" spans="1:15" ht="12.75">
      <c r="A102" s="171"/>
      <c r="B102" s="172"/>
      <c r="C102" s="173">
        <v>4</v>
      </c>
      <c r="D102" s="174"/>
      <c r="E102" s="175">
        <v>4</v>
      </c>
      <c r="F102" s="176"/>
      <c r="G102" s="177"/>
      <c r="O102" s="164"/>
    </row>
    <row r="103" spans="1:15" ht="12.75">
      <c r="A103" s="171"/>
      <c r="B103" s="172"/>
      <c r="C103" s="173" t="s">
        <v>149</v>
      </c>
      <c r="D103" s="174"/>
      <c r="E103" s="175">
        <v>0</v>
      </c>
      <c r="F103" s="176"/>
      <c r="G103" s="177"/>
      <c r="O103" s="164"/>
    </row>
    <row r="104" spans="1:15" ht="12.75">
      <c r="A104" s="171"/>
      <c r="B104" s="172"/>
      <c r="C104" s="173">
        <v>3</v>
      </c>
      <c r="D104" s="174"/>
      <c r="E104" s="175">
        <v>3</v>
      </c>
      <c r="F104" s="176"/>
      <c r="G104" s="177"/>
      <c r="O104" s="164"/>
    </row>
    <row r="105" spans="1:15" ht="12.75">
      <c r="A105" s="171"/>
      <c r="B105" s="172"/>
      <c r="C105" s="173" t="s">
        <v>150</v>
      </c>
      <c r="D105" s="174"/>
      <c r="E105" s="175">
        <v>0</v>
      </c>
      <c r="F105" s="176"/>
      <c r="G105" s="177"/>
      <c r="O105" s="164"/>
    </row>
    <row r="106" spans="1:15" ht="12.75">
      <c r="A106" s="171"/>
      <c r="B106" s="172"/>
      <c r="C106" s="173" t="s">
        <v>159</v>
      </c>
      <c r="D106" s="174"/>
      <c r="E106" s="175">
        <v>1.5</v>
      </c>
      <c r="F106" s="176"/>
      <c r="G106" s="177"/>
      <c r="O106" s="164"/>
    </row>
    <row r="107" spans="1:104" ht="12.75">
      <c r="A107" s="165">
        <v>8</v>
      </c>
      <c r="B107" s="166" t="s">
        <v>160</v>
      </c>
      <c r="C107" s="167" t="s">
        <v>161</v>
      </c>
      <c r="D107" s="168" t="s">
        <v>154</v>
      </c>
      <c r="E107" s="169">
        <v>481.2</v>
      </c>
      <c r="F107" s="169">
        <v>0</v>
      </c>
      <c r="G107" s="170">
        <f>E107*F107</f>
        <v>0</v>
      </c>
      <c r="O107" s="164">
        <v>2</v>
      </c>
      <c r="AA107" s="138">
        <v>1</v>
      </c>
      <c r="AB107" s="138">
        <v>1</v>
      </c>
      <c r="AC107" s="138">
        <v>1</v>
      </c>
      <c r="AZ107" s="138">
        <v>1</v>
      </c>
      <c r="BA107" s="138">
        <f>IF(AZ107=1,G107,0)</f>
        <v>0</v>
      </c>
      <c r="BB107" s="138">
        <f>IF(AZ107=2,G107,0)</f>
        <v>0</v>
      </c>
      <c r="BC107" s="138">
        <f>IF(AZ107=3,G107,0)</f>
        <v>0</v>
      </c>
      <c r="BD107" s="138">
        <f>IF(AZ107=4,G107,0)</f>
        <v>0</v>
      </c>
      <c r="BE107" s="138">
        <f>IF(AZ107=5,G107,0)</f>
        <v>0</v>
      </c>
      <c r="CZ107" s="138">
        <v>0</v>
      </c>
    </row>
    <row r="108" spans="1:15" ht="12.75">
      <c r="A108" s="171"/>
      <c r="B108" s="172"/>
      <c r="C108" s="173" t="s">
        <v>162</v>
      </c>
      <c r="D108" s="174"/>
      <c r="E108" s="175">
        <v>0</v>
      </c>
      <c r="F108" s="176"/>
      <c r="G108" s="177"/>
      <c r="O108" s="164"/>
    </row>
    <row r="109" spans="1:15" ht="12.75">
      <c r="A109" s="171"/>
      <c r="B109" s="172"/>
      <c r="C109" s="173">
        <v>2</v>
      </c>
      <c r="D109" s="174"/>
      <c r="E109" s="175">
        <v>2</v>
      </c>
      <c r="F109" s="176"/>
      <c r="G109" s="177"/>
      <c r="O109" s="164"/>
    </row>
    <row r="110" spans="1:15" ht="12.75">
      <c r="A110" s="171"/>
      <c r="B110" s="172"/>
      <c r="C110" s="173" t="s">
        <v>86</v>
      </c>
      <c r="D110" s="174"/>
      <c r="E110" s="175">
        <v>0</v>
      </c>
      <c r="F110" s="176"/>
      <c r="G110" s="177"/>
      <c r="O110" s="164"/>
    </row>
    <row r="111" spans="1:15" ht="12.75">
      <c r="A111" s="171"/>
      <c r="B111" s="172"/>
      <c r="C111" s="173" t="s">
        <v>163</v>
      </c>
      <c r="D111" s="174"/>
      <c r="E111" s="175">
        <v>162</v>
      </c>
      <c r="F111" s="176"/>
      <c r="G111" s="177"/>
      <c r="O111" s="164"/>
    </row>
    <row r="112" spans="1:15" ht="12.75">
      <c r="A112" s="171"/>
      <c r="B112" s="172"/>
      <c r="C112" s="173" t="s">
        <v>88</v>
      </c>
      <c r="D112" s="174"/>
      <c r="E112" s="175">
        <v>0</v>
      </c>
      <c r="F112" s="176"/>
      <c r="G112" s="177"/>
      <c r="O112" s="164"/>
    </row>
    <row r="113" spans="1:15" ht="12.75">
      <c r="A113" s="171"/>
      <c r="B113" s="172"/>
      <c r="C113" s="173" t="s">
        <v>164</v>
      </c>
      <c r="D113" s="174"/>
      <c r="E113" s="175">
        <v>7.2</v>
      </c>
      <c r="F113" s="176"/>
      <c r="G113" s="177"/>
      <c r="O113" s="164"/>
    </row>
    <row r="114" spans="1:15" ht="12.75">
      <c r="A114" s="171"/>
      <c r="B114" s="172"/>
      <c r="C114" s="173" t="s">
        <v>90</v>
      </c>
      <c r="D114" s="174"/>
      <c r="E114" s="175">
        <v>0</v>
      </c>
      <c r="F114" s="176"/>
      <c r="G114" s="177"/>
      <c r="O114" s="164"/>
    </row>
    <row r="115" spans="1:15" ht="12.75">
      <c r="A115" s="171"/>
      <c r="B115" s="172"/>
      <c r="C115" s="173" t="s">
        <v>165</v>
      </c>
      <c r="D115" s="174"/>
      <c r="E115" s="175">
        <v>27</v>
      </c>
      <c r="F115" s="176"/>
      <c r="G115" s="177"/>
      <c r="O115" s="164"/>
    </row>
    <row r="116" spans="1:15" ht="12.75">
      <c r="A116" s="171"/>
      <c r="B116" s="172"/>
      <c r="C116" s="173">
        <v>2</v>
      </c>
      <c r="D116" s="174"/>
      <c r="E116" s="175">
        <v>2</v>
      </c>
      <c r="F116" s="176"/>
      <c r="G116" s="177"/>
      <c r="O116" s="164"/>
    </row>
    <row r="117" spans="1:15" ht="12.75">
      <c r="A117" s="171"/>
      <c r="B117" s="172"/>
      <c r="C117" s="173" t="s">
        <v>92</v>
      </c>
      <c r="D117" s="174"/>
      <c r="E117" s="175">
        <v>0</v>
      </c>
      <c r="F117" s="176"/>
      <c r="G117" s="177"/>
      <c r="O117" s="164"/>
    </row>
    <row r="118" spans="1:15" ht="12.75">
      <c r="A118" s="171"/>
      <c r="B118" s="172"/>
      <c r="C118" s="173">
        <v>2</v>
      </c>
      <c r="D118" s="174"/>
      <c r="E118" s="175">
        <v>2</v>
      </c>
      <c r="F118" s="176"/>
      <c r="G118" s="177"/>
      <c r="O118" s="164"/>
    </row>
    <row r="119" spans="1:15" ht="12.75">
      <c r="A119" s="171"/>
      <c r="B119" s="172"/>
      <c r="C119" s="173" t="s">
        <v>166</v>
      </c>
      <c r="D119" s="174"/>
      <c r="E119" s="175">
        <v>33</v>
      </c>
      <c r="F119" s="176"/>
      <c r="G119" s="177"/>
      <c r="O119" s="164"/>
    </row>
    <row r="120" spans="1:15" ht="12.75">
      <c r="A120" s="171"/>
      <c r="B120" s="172"/>
      <c r="C120" s="173" t="s">
        <v>94</v>
      </c>
      <c r="D120" s="174"/>
      <c r="E120" s="175">
        <v>0</v>
      </c>
      <c r="F120" s="176"/>
      <c r="G120" s="177"/>
      <c r="O120" s="164"/>
    </row>
    <row r="121" spans="1:15" ht="12.75">
      <c r="A121" s="171"/>
      <c r="B121" s="172"/>
      <c r="C121" s="173" t="s">
        <v>167</v>
      </c>
      <c r="D121" s="174"/>
      <c r="E121" s="175">
        <v>5.2</v>
      </c>
      <c r="F121" s="176"/>
      <c r="G121" s="177"/>
      <c r="O121" s="164"/>
    </row>
    <row r="122" spans="1:15" ht="12.75">
      <c r="A122" s="171"/>
      <c r="B122" s="172"/>
      <c r="C122" s="173" t="s">
        <v>96</v>
      </c>
      <c r="D122" s="174"/>
      <c r="E122" s="175">
        <v>0</v>
      </c>
      <c r="F122" s="176"/>
      <c r="G122" s="177"/>
      <c r="O122" s="164"/>
    </row>
    <row r="123" spans="1:15" ht="12.75">
      <c r="A123" s="171"/>
      <c r="B123" s="172"/>
      <c r="C123" s="173" t="s">
        <v>168</v>
      </c>
      <c r="D123" s="174"/>
      <c r="E123" s="175">
        <v>16</v>
      </c>
      <c r="F123" s="176"/>
      <c r="G123" s="177"/>
      <c r="O123" s="164"/>
    </row>
    <row r="124" spans="1:15" ht="12.75">
      <c r="A124" s="171"/>
      <c r="B124" s="172"/>
      <c r="C124" s="173" t="s">
        <v>98</v>
      </c>
      <c r="D124" s="174"/>
      <c r="E124" s="175">
        <v>0</v>
      </c>
      <c r="F124" s="176"/>
      <c r="G124" s="177"/>
      <c r="O124" s="164"/>
    </row>
    <row r="125" spans="1:15" ht="12.75">
      <c r="A125" s="171"/>
      <c r="B125" s="172"/>
      <c r="C125" s="173" t="s">
        <v>169</v>
      </c>
      <c r="D125" s="174"/>
      <c r="E125" s="175">
        <v>12</v>
      </c>
      <c r="F125" s="176"/>
      <c r="G125" s="177"/>
      <c r="O125" s="164"/>
    </row>
    <row r="126" spans="1:15" ht="12.75">
      <c r="A126" s="171"/>
      <c r="B126" s="172"/>
      <c r="C126" s="173" t="s">
        <v>100</v>
      </c>
      <c r="D126" s="174"/>
      <c r="E126" s="175">
        <v>0</v>
      </c>
      <c r="F126" s="176"/>
      <c r="G126" s="177"/>
      <c r="O126" s="164"/>
    </row>
    <row r="127" spans="1:15" ht="12.75">
      <c r="A127" s="171"/>
      <c r="B127" s="172"/>
      <c r="C127" s="173" t="s">
        <v>170</v>
      </c>
      <c r="D127" s="174"/>
      <c r="E127" s="175">
        <v>4</v>
      </c>
      <c r="F127" s="176"/>
      <c r="G127" s="177"/>
      <c r="O127" s="164"/>
    </row>
    <row r="128" spans="1:15" ht="12.75">
      <c r="A128" s="171"/>
      <c r="B128" s="172"/>
      <c r="C128" s="173" t="s">
        <v>102</v>
      </c>
      <c r="D128" s="174"/>
      <c r="E128" s="175">
        <v>0</v>
      </c>
      <c r="F128" s="176"/>
      <c r="G128" s="177"/>
      <c r="O128" s="164"/>
    </row>
    <row r="129" spans="1:15" ht="12.75">
      <c r="A129" s="171"/>
      <c r="B129" s="172"/>
      <c r="C129" s="173" t="s">
        <v>171</v>
      </c>
      <c r="D129" s="174"/>
      <c r="E129" s="175">
        <v>32</v>
      </c>
      <c r="F129" s="176"/>
      <c r="G129" s="177"/>
      <c r="O129" s="164"/>
    </row>
    <row r="130" spans="1:15" ht="12.75">
      <c r="A130" s="171"/>
      <c r="B130" s="172"/>
      <c r="C130" s="173" t="s">
        <v>104</v>
      </c>
      <c r="D130" s="174"/>
      <c r="E130" s="175">
        <v>0</v>
      </c>
      <c r="F130" s="176"/>
      <c r="G130" s="177"/>
      <c r="O130" s="164"/>
    </row>
    <row r="131" spans="1:15" ht="12.75">
      <c r="A131" s="171"/>
      <c r="B131" s="172"/>
      <c r="C131" s="173" t="s">
        <v>172</v>
      </c>
      <c r="D131" s="174"/>
      <c r="E131" s="175">
        <v>9.8</v>
      </c>
      <c r="F131" s="176"/>
      <c r="G131" s="177"/>
      <c r="O131" s="164"/>
    </row>
    <row r="132" spans="1:15" ht="12.75">
      <c r="A132" s="171"/>
      <c r="B132" s="172"/>
      <c r="C132" s="173" t="s">
        <v>106</v>
      </c>
      <c r="D132" s="174"/>
      <c r="E132" s="175">
        <v>0</v>
      </c>
      <c r="F132" s="176"/>
      <c r="G132" s="177"/>
      <c r="O132" s="164"/>
    </row>
    <row r="133" spans="1:15" ht="12.75">
      <c r="A133" s="171"/>
      <c r="B133" s="172"/>
      <c r="C133" s="173" t="s">
        <v>173</v>
      </c>
      <c r="D133" s="174"/>
      <c r="E133" s="175">
        <v>10</v>
      </c>
      <c r="F133" s="176"/>
      <c r="G133" s="177"/>
      <c r="O133" s="164"/>
    </row>
    <row r="134" spans="1:15" ht="12.75">
      <c r="A134" s="171"/>
      <c r="B134" s="172"/>
      <c r="C134" s="173" t="s">
        <v>108</v>
      </c>
      <c r="D134" s="174"/>
      <c r="E134" s="175">
        <v>0</v>
      </c>
      <c r="F134" s="176"/>
      <c r="G134" s="177"/>
      <c r="O134" s="164"/>
    </row>
    <row r="135" spans="1:15" ht="12.75">
      <c r="A135" s="171"/>
      <c r="B135" s="172"/>
      <c r="C135" s="173" t="s">
        <v>174</v>
      </c>
      <c r="D135" s="174"/>
      <c r="E135" s="175">
        <v>11.6</v>
      </c>
      <c r="F135" s="176"/>
      <c r="G135" s="177"/>
      <c r="O135" s="164"/>
    </row>
    <row r="136" spans="1:15" ht="12.75">
      <c r="A136" s="171"/>
      <c r="B136" s="172"/>
      <c r="C136" s="173" t="s">
        <v>110</v>
      </c>
      <c r="D136" s="174"/>
      <c r="E136" s="175">
        <v>0</v>
      </c>
      <c r="F136" s="176"/>
      <c r="G136" s="177"/>
      <c r="O136" s="164"/>
    </row>
    <row r="137" spans="1:15" ht="12.75">
      <c r="A137" s="171"/>
      <c r="B137" s="172"/>
      <c r="C137" s="173" t="s">
        <v>171</v>
      </c>
      <c r="D137" s="174"/>
      <c r="E137" s="175">
        <v>32</v>
      </c>
      <c r="F137" s="176"/>
      <c r="G137" s="177"/>
      <c r="O137" s="164"/>
    </row>
    <row r="138" spans="1:15" ht="12.75">
      <c r="A138" s="171"/>
      <c r="B138" s="172"/>
      <c r="C138" s="173" t="s">
        <v>111</v>
      </c>
      <c r="D138" s="174"/>
      <c r="E138" s="175">
        <v>0</v>
      </c>
      <c r="F138" s="176"/>
      <c r="G138" s="177"/>
      <c r="O138" s="164"/>
    </row>
    <row r="139" spans="1:15" ht="12.75">
      <c r="A139" s="171"/>
      <c r="B139" s="172"/>
      <c r="C139" s="173" t="s">
        <v>171</v>
      </c>
      <c r="D139" s="174"/>
      <c r="E139" s="175">
        <v>32</v>
      </c>
      <c r="F139" s="176"/>
      <c r="G139" s="177"/>
      <c r="O139" s="164"/>
    </row>
    <row r="140" spans="1:15" ht="12.75">
      <c r="A140" s="171"/>
      <c r="B140" s="172"/>
      <c r="C140" s="173" t="s">
        <v>112</v>
      </c>
      <c r="D140" s="174"/>
      <c r="E140" s="175">
        <v>0</v>
      </c>
      <c r="F140" s="176"/>
      <c r="G140" s="177"/>
      <c r="O140" s="164"/>
    </row>
    <row r="141" spans="1:15" ht="12.75">
      <c r="A141" s="171"/>
      <c r="B141" s="172"/>
      <c r="C141" s="173" t="s">
        <v>175</v>
      </c>
      <c r="D141" s="174"/>
      <c r="E141" s="175">
        <v>2.4</v>
      </c>
      <c r="F141" s="176"/>
      <c r="G141" s="177"/>
      <c r="O141" s="164"/>
    </row>
    <row r="142" spans="1:15" ht="12.75">
      <c r="A142" s="171"/>
      <c r="B142" s="172"/>
      <c r="C142" s="173" t="s">
        <v>114</v>
      </c>
      <c r="D142" s="174"/>
      <c r="E142" s="175">
        <v>0</v>
      </c>
      <c r="F142" s="176"/>
      <c r="G142" s="177"/>
      <c r="O142" s="164"/>
    </row>
    <row r="143" spans="1:15" ht="12.75">
      <c r="A143" s="171"/>
      <c r="B143" s="172"/>
      <c r="C143" s="173" t="s">
        <v>176</v>
      </c>
      <c r="D143" s="174"/>
      <c r="E143" s="175">
        <v>2</v>
      </c>
      <c r="F143" s="176"/>
      <c r="G143" s="177"/>
      <c r="O143" s="164"/>
    </row>
    <row r="144" spans="1:15" ht="12.75">
      <c r="A144" s="171"/>
      <c r="B144" s="172"/>
      <c r="C144" s="173" t="s">
        <v>116</v>
      </c>
      <c r="D144" s="174"/>
      <c r="E144" s="175">
        <v>0</v>
      </c>
      <c r="F144" s="176"/>
      <c r="G144" s="177"/>
      <c r="O144" s="164"/>
    </row>
    <row r="145" spans="1:15" ht="12.75">
      <c r="A145" s="171"/>
      <c r="B145" s="172"/>
      <c r="C145" s="173" t="s">
        <v>173</v>
      </c>
      <c r="D145" s="174"/>
      <c r="E145" s="175">
        <v>10</v>
      </c>
      <c r="F145" s="176"/>
      <c r="G145" s="177"/>
      <c r="O145" s="164"/>
    </row>
    <row r="146" spans="1:15" ht="12.75">
      <c r="A146" s="171"/>
      <c r="B146" s="172"/>
      <c r="C146" s="173" t="s">
        <v>119</v>
      </c>
      <c r="D146" s="174"/>
      <c r="E146" s="175">
        <v>0</v>
      </c>
      <c r="F146" s="176"/>
      <c r="G146" s="177"/>
      <c r="O146" s="164"/>
    </row>
    <row r="147" spans="1:15" ht="12.75">
      <c r="A147" s="171"/>
      <c r="B147" s="172"/>
      <c r="C147" s="173" t="s">
        <v>168</v>
      </c>
      <c r="D147" s="174"/>
      <c r="E147" s="175">
        <v>16</v>
      </c>
      <c r="F147" s="176"/>
      <c r="G147" s="177"/>
      <c r="O147" s="164"/>
    </row>
    <row r="148" spans="1:15" ht="12.75">
      <c r="A148" s="171"/>
      <c r="B148" s="172"/>
      <c r="C148" s="173" t="s">
        <v>120</v>
      </c>
      <c r="D148" s="174"/>
      <c r="E148" s="175">
        <v>0</v>
      </c>
      <c r="F148" s="176"/>
      <c r="G148" s="177"/>
      <c r="O148" s="164"/>
    </row>
    <row r="149" spans="1:15" ht="12.75">
      <c r="A149" s="171"/>
      <c r="B149" s="172"/>
      <c r="C149" s="173" t="s">
        <v>177</v>
      </c>
      <c r="D149" s="174"/>
      <c r="E149" s="175">
        <v>48.6</v>
      </c>
      <c r="F149" s="176"/>
      <c r="G149" s="177"/>
      <c r="O149" s="164"/>
    </row>
    <row r="150" spans="1:15" ht="12.75">
      <c r="A150" s="171"/>
      <c r="B150" s="172"/>
      <c r="C150" s="173" t="s">
        <v>122</v>
      </c>
      <c r="D150" s="174"/>
      <c r="E150" s="175">
        <v>0</v>
      </c>
      <c r="F150" s="176"/>
      <c r="G150" s="177"/>
      <c r="O150" s="164"/>
    </row>
    <row r="151" spans="1:15" ht="12.75">
      <c r="A151" s="171"/>
      <c r="B151" s="172"/>
      <c r="C151" s="173" t="s">
        <v>175</v>
      </c>
      <c r="D151" s="174"/>
      <c r="E151" s="175">
        <v>2.4</v>
      </c>
      <c r="F151" s="176"/>
      <c r="G151" s="177"/>
      <c r="O151" s="164"/>
    </row>
    <row r="152" spans="1:104" ht="12.75">
      <c r="A152" s="165">
        <v>9</v>
      </c>
      <c r="B152" s="166" t="s">
        <v>178</v>
      </c>
      <c r="C152" s="167" t="s">
        <v>179</v>
      </c>
      <c r="D152" s="168" t="s">
        <v>180</v>
      </c>
      <c r="E152" s="169">
        <v>206.325</v>
      </c>
      <c r="F152" s="169">
        <v>0</v>
      </c>
      <c r="G152" s="170">
        <f>E152*F152</f>
        <v>0</v>
      </c>
      <c r="O152" s="164">
        <v>2</v>
      </c>
      <c r="AA152" s="138">
        <v>1</v>
      </c>
      <c r="AB152" s="138">
        <v>1</v>
      </c>
      <c r="AC152" s="138">
        <v>1</v>
      </c>
      <c r="AZ152" s="138">
        <v>1</v>
      </c>
      <c r="BA152" s="138">
        <f>IF(AZ152=1,G152,0)</f>
        <v>0</v>
      </c>
      <c r="BB152" s="138">
        <f>IF(AZ152=2,G152,0)</f>
        <v>0</v>
      </c>
      <c r="BC152" s="138">
        <f>IF(AZ152=3,G152,0)</f>
        <v>0</v>
      </c>
      <c r="BD152" s="138">
        <f>IF(AZ152=4,G152,0)</f>
        <v>0</v>
      </c>
      <c r="BE152" s="138">
        <f>IF(AZ152=5,G152,0)</f>
        <v>0</v>
      </c>
      <c r="CZ152" s="138">
        <v>0</v>
      </c>
    </row>
    <row r="153" spans="1:15" ht="12.75">
      <c r="A153" s="171"/>
      <c r="B153" s="172"/>
      <c r="C153" s="173" t="s">
        <v>86</v>
      </c>
      <c r="D153" s="174"/>
      <c r="E153" s="175">
        <v>0</v>
      </c>
      <c r="F153" s="176"/>
      <c r="G153" s="177"/>
      <c r="O153" s="164"/>
    </row>
    <row r="154" spans="1:15" ht="12.75">
      <c r="A154" s="171"/>
      <c r="B154" s="172"/>
      <c r="C154" s="173" t="s">
        <v>181</v>
      </c>
      <c r="D154" s="174"/>
      <c r="E154" s="175">
        <v>43.74</v>
      </c>
      <c r="F154" s="176"/>
      <c r="G154" s="177"/>
      <c r="O154" s="164"/>
    </row>
    <row r="155" spans="1:15" ht="12.75">
      <c r="A155" s="171"/>
      <c r="B155" s="172"/>
      <c r="C155" s="173" t="s">
        <v>88</v>
      </c>
      <c r="D155" s="174"/>
      <c r="E155" s="175">
        <v>0</v>
      </c>
      <c r="F155" s="176"/>
      <c r="G155" s="177"/>
      <c r="O155" s="164"/>
    </row>
    <row r="156" spans="1:15" ht="12.75">
      <c r="A156" s="171"/>
      <c r="B156" s="172"/>
      <c r="C156" s="173" t="s">
        <v>182</v>
      </c>
      <c r="D156" s="174"/>
      <c r="E156" s="175">
        <v>1.95</v>
      </c>
      <c r="F156" s="176"/>
      <c r="G156" s="177"/>
      <c r="O156" s="164"/>
    </row>
    <row r="157" spans="1:15" ht="12.75">
      <c r="A157" s="171"/>
      <c r="B157" s="172"/>
      <c r="C157" s="173" t="s">
        <v>90</v>
      </c>
      <c r="D157" s="174"/>
      <c r="E157" s="175">
        <v>0</v>
      </c>
      <c r="F157" s="176"/>
      <c r="G157" s="177"/>
      <c r="O157" s="164"/>
    </row>
    <row r="158" spans="1:15" ht="12.75">
      <c r="A158" s="171"/>
      <c r="B158" s="172"/>
      <c r="C158" s="173" t="s">
        <v>183</v>
      </c>
      <c r="D158" s="174"/>
      <c r="E158" s="175">
        <v>24.3</v>
      </c>
      <c r="F158" s="176"/>
      <c r="G158" s="177"/>
      <c r="O158" s="164"/>
    </row>
    <row r="159" spans="1:15" ht="12.75">
      <c r="A159" s="171"/>
      <c r="B159" s="172"/>
      <c r="C159" s="173" t="s">
        <v>92</v>
      </c>
      <c r="D159" s="174"/>
      <c r="E159" s="175">
        <v>0</v>
      </c>
      <c r="F159" s="176"/>
      <c r="G159" s="177"/>
      <c r="O159" s="164"/>
    </row>
    <row r="160" spans="1:15" ht="12.75">
      <c r="A160" s="171"/>
      <c r="B160" s="172"/>
      <c r="C160" s="173" t="s">
        <v>184</v>
      </c>
      <c r="D160" s="174"/>
      <c r="E160" s="175">
        <v>29.7</v>
      </c>
      <c r="F160" s="176"/>
      <c r="G160" s="177"/>
      <c r="O160" s="164"/>
    </row>
    <row r="161" spans="1:15" ht="12.75">
      <c r="A161" s="171"/>
      <c r="B161" s="172"/>
      <c r="C161" s="173" t="s">
        <v>94</v>
      </c>
      <c r="D161" s="174"/>
      <c r="E161" s="175">
        <v>0</v>
      </c>
      <c r="F161" s="176"/>
      <c r="G161" s="177"/>
      <c r="O161" s="164"/>
    </row>
    <row r="162" spans="1:15" ht="12.75">
      <c r="A162" s="171"/>
      <c r="B162" s="172"/>
      <c r="C162" s="173" t="s">
        <v>185</v>
      </c>
      <c r="D162" s="174"/>
      <c r="E162" s="175">
        <v>1.845</v>
      </c>
      <c r="F162" s="176"/>
      <c r="G162" s="177"/>
      <c r="O162" s="164"/>
    </row>
    <row r="163" spans="1:15" ht="12.75">
      <c r="A163" s="171"/>
      <c r="B163" s="172"/>
      <c r="C163" s="173" t="s">
        <v>96</v>
      </c>
      <c r="D163" s="174"/>
      <c r="E163" s="175">
        <v>0</v>
      </c>
      <c r="F163" s="176"/>
      <c r="G163" s="177"/>
      <c r="O163" s="164"/>
    </row>
    <row r="164" spans="1:15" ht="12.75">
      <c r="A164" s="171"/>
      <c r="B164" s="172"/>
      <c r="C164" s="173" t="s">
        <v>186</v>
      </c>
      <c r="D164" s="174"/>
      <c r="E164" s="175">
        <v>14.4</v>
      </c>
      <c r="F164" s="176"/>
      <c r="G164" s="177"/>
      <c r="O164" s="164"/>
    </row>
    <row r="165" spans="1:15" ht="12.75">
      <c r="A165" s="171"/>
      <c r="B165" s="172"/>
      <c r="C165" s="173" t="s">
        <v>142</v>
      </c>
      <c r="D165" s="174"/>
      <c r="E165" s="175">
        <v>0</v>
      </c>
      <c r="F165" s="176"/>
      <c r="G165" s="177"/>
      <c r="O165" s="164"/>
    </row>
    <row r="166" spans="1:15" ht="12.75">
      <c r="A166" s="171"/>
      <c r="B166" s="172"/>
      <c r="C166" s="173" t="s">
        <v>187</v>
      </c>
      <c r="D166" s="174"/>
      <c r="E166" s="175">
        <v>0.729</v>
      </c>
      <c r="F166" s="176"/>
      <c r="G166" s="177"/>
      <c r="O166" s="164"/>
    </row>
    <row r="167" spans="1:15" ht="12.75">
      <c r="A167" s="171"/>
      <c r="B167" s="172"/>
      <c r="C167" s="173" t="s">
        <v>98</v>
      </c>
      <c r="D167" s="174"/>
      <c r="E167" s="175">
        <v>0</v>
      </c>
      <c r="F167" s="176"/>
      <c r="G167" s="177"/>
      <c r="O167" s="164"/>
    </row>
    <row r="168" spans="1:15" ht="12.75">
      <c r="A168" s="171"/>
      <c r="B168" s="172"/>
      <c r="C168" s="173" t="s">
        <v>188</v>
      </c>
      <c r="D168" s="174"/>
      <c r="E168" s="175">
        <v>3.24</v>
      </c>
      <c r="F168" s="176"/>
      <c r="G168" s="177"/>
      <c r="O168" s="164"/>
    </row>
    <row r="169" spans="1:15" ht="12.75">
      <c r="A169" s="171"/>
      <c r="B169" s="172"/>
      <c r="C169" s="173" t="s">
        <v>100</v>
      </c>
      <c r="D169" s="174"/>
      <c r="E169" s="175">
        <v>0</v>
      </c>
      <c r="F169" s="176"/>
      <c r="G169" s="177"/>
      <c r="O169" s="164"/>
    </row>
    <row r="170" spans="1:15" ht="12.75">
      <c r="A170" s="171"/>
      <c r="B170" s="172"/>
      <c r="C170" s="173" t="s">
        <v>189</v>
      </c>
      <c r="D170" s="174"/>
      <c r="E170" s="175">
        <v>1.836</v>
      </c>
      <c r="F170" s="176"/>
      <c r="G170" s="177"/>
      <c r="O170" s="164"/>
    </row>
    <row r="171" spans="1:15" ht="12.75">
      <c r="A171" s="171"/>
      <c r="B171" s="172"/>
      <c r="C171" s="173" t="s">
        <v>102</v>
      </c>
      <c r="D171" s="174"/>
      <c r="E171" s="175">
        <v>0</v>
      </c>
      <c r="F171" s="176"/>
      <c r="G171" s="177"/>
      <c r="O171" s="164"/>
    </row>
    <row r="172" spans="1:15" ht="12.75">
      <c r="A172" s="171"/>
      <c r="B172" s="172"/>
      <c r="C172" s="173" t="s">
        <v>190</v>
      </c>
      <c r="D172" s="174"/>
      <c r="E172" s="175">
        <v>8.16</v>
      </c>
      <c r="F172" s="176"/>
      <c r="G172" s="177"/>
      <c r="O172" s="164"/>
    </row>
    <row r="173" spans="1:15" ht="12.75">
      <c r="A173" s="171"/>
      <c r="B173" s="172"/>
      <c r="C173" s="173" t="s">
        <v>126</v>
      </c>
      <c r="D173" s="174"/>
      <c r="E173" s="175">
        <v>0</v>
      </c>
      <c r="F173" s="176"/>
      <c r="G173" s="177"/>
      <c r="O173" s="164"/>
    </row>
    <row r="174" spans="1:15" ht="12.75">
      <c r="A174" s="171"/>
      <c r="B174" s="172"/>
      <c r="C174" s="173" t="s">
        <v>191</v>
      </c>
      <c r="D174" s="174"/>
      <c r="E174" s="175">
        <v>3.36</v>
      </c>
      <c r="F174" s="176"/>
      <c r="G174" s="177"/>
      <c r="O174" s="164"/>
    </row>
    <row r="175" spans="1:15" ht="12.75">
      <c r="A175" s="171"/>
      <c r="B175" s="172"/>
      <c r="C175" s="173" t="s">
        <v>104</v>
      </c>
      <c r="D175" s="174"/>
      <c r="E175" s="175">
        <v>0</v>
      </c>
      <c r="F175" s="176"/>
      <c r="G175" s="177"/>
      <c r="O175" s="164"/>
    </row>
    <row r="176" spans="1:15" ht="12.75">
      <c r="A176" s="171"/>
      <c r="B176" s="172"/>
      <c r="C176" s="173" t="s">
        <v>192</v>
      </c>
      <c r="D176" s="174"/>
      <c r="E176" s="175">
        <v>8.82</v>
      </c>
      <c r="F176" s="176"/>
      <c r="G176" s="177"/>
      <c r="O176" s="164"/>
    </row>
    <row r="177" spans="1:15" ht="12.75">
      <c r="A177" s="171"/>
      <c r="B177" s="172"/>
      <c r="C177" s="173" t="s">
        <v>128</v>
      </c>
      <c r="D177" s="174"/>
      <c r="E177" s="175">
        <v>0</v>
      </c>
      <c r="F177" s="176"/>
      <c r="G177" s="177"/>
      <c r="O177" s="164"/>
    </row>
    <row r="178" spans="1:15" ht="12.75">
      <c r="A178" s="171"/>
      <c r="B178" s="172"/>
      <c r="C178" s="173" t="s">
        <v>193</v>
      </c>
      <c r="D178" s="174"/>
      <c r="E178" s="175">
        <v>2.742</v>
      </c>
      <c r="F178" s="176"/>
      <c r="G178" s="177"/>
      <c r="O178" s="164"/>
    </row>
    <row r="179" spans="1:15" ht="12.75">
      <c r="A179" s="171"/>
      <c r="B179" s="172"/>
      <c r="C179" s="173" t="s">
        <v>106</v>
      </c>
      <c r="D179" s="174"/>
      <c r="E179" s="175">
        <v>0</v>
      </c>
      <c r="F179" s="176"/>
      <c r="G179" s="177"/>
      <c r="O179" s="164"/>
    </row>
    <row r="180" spans="1:15" ht="12.75">
      <c r="A180" s="171"/>
      <c r="B180" s="172"/>
      <c r="C180" s="173" t="s">
        <v>194</v>
      </c>
      <c r="D180" s="174"/>
      <c r="E180" s="175">
        <v>2.7</v>
      </c>
      <c r="F180" s="176"/>
      <c r="G180" s="177"/>
      <c r="O180" s="164"/>
    </row>
    <row r="181" spans="1:15" ht="12.75">
      <c r="A181" s="171"/>
      <c r="B181" s="172"/>
      <c r="C181" s="173" t="s">
        <v>108</v>
      </c>
      <c r="D181" s="174"/>
      <c r="E181" s="175">
        <v>0</v>
      </c>
      <c r="F181" s="176"/>
      <c r="G181" s="177"/>
      <c r="O181" s="164"/>
    </row>
    <row r="182" spans="1:15" ht="12.75">
      <c r="A182" s="171"/>
      <c r="B182" s="172"/>
      <c r="C182" s="173" t="s">
        <v>195</v>
      </c>
      <c r="D182" s="174"/>
      <c r="E182" s="175">
        <v>3.132</v>
      </c>
      <c r="F182" s="176"/>
      <c r="G182" s="177"/>
      <c r="O182" s="164"/>
    </row>
    <row r="183" spans="1:15" ht="12.75">
      <c r="A183" s="171"/>
      <c r="B183" s="172"/>
      <c r="C183" s="173" t="s">
        <v>130</v>
      </c>
      <c r="D183" s="174"/>
      <c r="E183" s="175">
        <v>0</v>
      </c>
      <c r="F183" s="176"/>
      <c r="G183" s="177"/>
      <c r="O183" s="164"/>
    </row>
    <row r="184" spans="1:15" ht="12.75">
      <c r="A184" s="171"/>
      <c r="B184" s="172"/>
      <c r="C184" s="173" t="s">
        <v>196</v>
      </c>
      <c r="D184" s="174"/>
      <c r="E184" s="175">
        <v>3.054</v>
      </c>
      <c r="F184" s="176"/>
      <c r="G184" s="177"/>
      <c r="O184" s="164"/>
    </row>
    <row r="185" spans="1:15" ht="12.75">
      <c r="A185" s="171"/>
      <c r="B185" s="172"/>
      <c r="C185" s="173" t="s">
        <v>110</v>
      </c>
      <c r="D185" s="174"/>
      <c r="E185" s="175">
        <v>0</v>
      </c>
      <c r="F185" s="176"/>
      <c r="G185" s="177"/>
      <c r="O185" s="164"/>
    </row>
    <row r="186" spans="1:15" ht="12.75">
      <c r="A186" s="171"/>
      <c r="B186" s="172"/>
      <c r="C186" s="173" t="s">
        <v>197</v>
      </c>
      <c r="D186" s="174"/>
      <c r="E186" s="175">
        <v>8.64</v>
      </c>
      <c r="F186" s="176"/>
      <c r="G186" s="177"/>
      <c r="O186" s="164"/>
    </row>
    <row r="187" spans="1:15" ht="12.75">
      <c r="A187" s="171"/>
      <c r="B187" s="172"/>
      <c r="C187" s="173" t="s">
        <v>136</v>
      </c>
      <c r="D187" s="174"/>
      <c r="E187" s="175">
        <v>0</v>
      </c>
      <c r="F187" s="176"/>
      <c r="G187" s="177"/>
      <c r="O187" s="164"/>
    </row>
    <row r="188" spans="1:15" ht="12.75">
      <c r="A188" s="171"/>
      <c r="B188" s="172"/>
      <c r="C188" s="173" t="s">
        <v>198</v>
      </c>
      <c r="D188" s="174"/>
      <c r="E188" s="175">
        <v>1.98</v>
      </c>
      <c r="F188" s="176"/>
      <c r="G188" s="177"/>
      <c r="O188" s="164"/>
    </row>
    <row r="189" spans="1:15" ht="12.75">
      <c r="A189" s="171"/>
      <c r="B189" s="172"/>
      <c r="C189" s="173" t="s">
        <v>111</v>
      </c>
      <c r="D189" s="174"/>
      <c r="E189" s="175">
        <v>0</v>
      </c>
      <c r="F189" s="176"/>
      <c r="G189" s="177"/>
      <c r="O189" s="164"/>
    </row>
    <row r="190" spans="1:15" ht="12.75">
      <c r="A190" s="171"/>
      <c r="B190" s="172"/>
      <c r="C190" s="173" t="s">
        <v>197</v>
      </c>
      <c r="D190" s="174"/>
      <c r="E190" s="175">
        <v>8.64</v>
      </c>
      <c r="F190" s="176"/>
      <c r="G190" s="177"/>
      <c r="O190" s="164"/>
    </row>
    <row r="191" spans="1:15" ht="12.75">
      <c r="A191" s="171"/>
      <c r="B191" s="172"/>
      <c r="C191" s="173" t="s">
        <v>112</v>
      </c>
      <c r="D191" s="174"/>
      <c r="E191" s="175">
        <v>0</v>
      </c>
      <c r="F191" s="176"/>
      <c r="G191" s="177"/>
      <c r="O191" s="164"/>
    </row>
    <row r="192" spans="1:15" ht="12.75">
      <c r="A192" s="171"/>
      <c r="B192" s="172"/>
      <c r="C192" s="173" t="s">
        <v>199</v>
      </c>
      <c r="D192" s="174"/>
      <c r="E192" s="175">
        <v>1.98</v>
      </c>
      <c r="F192" s="176"/>
      <c r="G192" s="177"/>
      <c r="O192" s="164"/>
    </row>
    <row r="193" spans="1:15" ht="12.75">
      <c r="A193" s="171"/>
      <c r="B193" s="172"/>
      <c r="C193" s="173" t="s">
        <v>114</v>
      </c>
      <c r="D193" s="174"/>
      <c r="E193" s="175">
        <v>0</v>
      </c>
      <c r="F193" s="176"/>
      <c r="G193" s="177"/>
      <c r="O193" s="164"/>
    </row>
    <row r="194" spans="1:15" ht="12.75">
      <c r="A194" s="171"/>
      <c r="B194" s="172"/>
      <c r="C194" s="173" t="s">
        <v>200</v>
      </c>
      <c r="D194" s="174"/>
      <c r="E194" s="175">
        <v>1.26</v>
      </c>
      <c r="F194" s="176"/>
      <c r="G194" s="177"/>
      <c r="O194" s="164"/>
    </row>
    <row r="195" spans="1:15" ht="12.75">
      <c r="A195" s="171"/>
      <c r="B195" s="172"/>
      <c r="C195" s="173" t="s">
        <v>116</v>
      </c>
      <c r="D195" s="174"/>
      <c r="E195" s="175">
        <v>0</v>
      </c>
      <c r="F195" s="176"/>
      <c r="G195" s="177"/>
      <c r="O195" s="164"/>
    </row>
    <row r="196" spans="1:15" ht="12.75">
      <c r="A196" s="171"/>
      <c r="B196" s="172"/>
      <c r="C196" s="173" t="s">
        <v>194</v>
      </c>
      <c r="D196" s="174"/>
      <c r="E196" s="175">
        <v>2.7</v>
      </c>
      <c r="F196" s="176"/>
      <c r="G196" s="177"/>
      <c r="O196" s="164"/>
    </row>
    <row r="197" spans="1:15" ht="12.75">
      <c r="A197" s="171"/>
      <c r="B197" s="172"/>
      <c r="C197" s="173" t="s">
        <v>117</v>
      </c>
      <c r="D197" s="174"/>
      <c r="E197" s="175">
        <v>0</v>
      </c>
      <c r="F197" s="176"/>
      <c r="G197" s="177"/>
      <c r="O197" s="164"/>
    </row>
    <row r="198" spans="1:15" ht="12.75">
      <c r="A198" s="171"/>
      <c r="B198" s="172"/>
      <c r="C198" s="173" t="s">
        <v>201</v>
      </c>
      <c r="D198" s="174"/>
      <c r="E198" s="175">
        <v>3.6</v>
      </c>
      <c r="F198" s="176"/>
      <c r="G198" s="177"/>
      <c r="O198" s="164"/>
    </row>
    <row r="199" spans="1:15" ht="12.75">
      <c r="A199" s="171"/>
      <c r="B199" s="172"/>
      <c r="C199" s="173" t="s">
        <v>147</v>
      </c>
      <c r="D199" s="174"/>
      <c r="E199" s="175">
        <v>0</v>
      </c>
      <c r="F199" s="176"/>
      <c r="G199" s="177"/>
      <c r="O199" s="164"/>
    </row>
    <row r="200" spans="1:15" ht="12.75">
      <c r="A200" s="171"/>
      <c r="B200" s="172"/>
      <c r="C200" s="173" t="s">
        <v>202</v>
      </c>
      <c r="D200" s="174"/>
      <c r="E200" s="175">
        <v>1.08</v>
      </c>
      <c r="F200" s="176"/>
      <c r="G200" s="177"/>
      <c r="O200" s="164"/>
    </row>
    <row r="201" spans="1:15" ht="12.75">
      <c r="A201" s="171"/>
      <c r="B201" s="172"/>
      <c r="C201" s="173" t="s">
        <v>158</v>
      </c>
      <c r="D201" s="174"/>
      <c r="E201" s="175">
        <v>0</v>
      </c>
      <c r="F201" s="176"/>
      <c r="G201" s="177"/>
      <c r="O201" s="164"/>
    </row>
    <row r="202" spans="1:15" ht="12.75">
      <c r="A202" s="171"/>
      <c r="B202" s="172"/>
      <c r="C202" s="173" t="s">
        <v>203</v>
      </c>
      <c r="D202" s="174"/>
      <c r="E202" s="175">
        <v>1.44</v>
      </c>
      <c r="F202" s="176"/>
      <c r="G202" s="177"/>
      <c r="O202" s="164"/>
    </row>
    <row r="203" spans="1:15" ht="12.75">
      <c r="A203" s="171"/>
      <c r="B203" s="172"/>
      <c r="C203" s="173" t="s">
        <v>119</v>
      </c>
      <c r="D203" s="174"/>
      <c r="E203" s="175">
        <v>0</v>
      </c>
      <c r="F203" s="176"/>
      <c r="G203" s="177"/>
      <c r="O203" s="164"/>
    </row>
    <row r="204" spans="1:15" ht="12.75">
      <c r="A204" s="171"/>
      <c r="B204" s="172"/>
      <c r="C204" s="173" t="s">
        <v>204</v>
      </c>
      <c r="D204" s="174"/>
      <c r="E204" s="175">
        <v>4.32</v>
      </c>
      <c r="F204" s="176"/>
      <c r="G204" s="177"/>
      <c r="O204" s="164"/>
    </row>
    <row r="205" spans="1:15" ht="12.75">
      <c r="A205" s="171"/>
      <c r="B205" s="172"/>
      <c r="C205" s="173" t="s">
        <v>149</v>
      </c>
      <c r="D205" s="174"/>
      <c r="E205" s="175">
        <v>0</v>
      </c>
      <c r="F205" s="176"/>
      <c r="G205" s="177"/>
      <c r="O205" s="164"/>
    </row>
    <row r="206" spans="1:15" ht="12.75">
      <c r="A206" s="171"/>
      <c r="B206" s="172"/>
      <c r="C206" s="173" t="s">
        <v>205</v>
      </c>
      <c r="D206" s="174"/>
      <c r="E206" s="175">
        <v>2.175</v>
      </c>
      <c r="F206" s="176"/>
      <c r="G206" s="177"/>
      <c r="O206" s="164"/>
    </row>
    <row r="207" spans="1:15" ht="12.75">
      <c r="A207" s="171"/>
      <c r="B207" s="172"/>
      <c r="C207" s="173" t="s">
        <v>120</v>
      </c>
      <c r="D207" s="174"/>
      <c r="E207" s="175">
        <v>0</v>
      </c>
      <c r="F207" s="176"/>
      <c r="G207" s="177"/>
      <c r="O207" s="164"/>
    </row>
    <row r="208" spans="1:15" ht="12.75">
      <c r="A208" s="171"/>
      <c r="B208" s="172"/>
      <c r="C208" s="173" t="s">
        <v>206</v>
      </c>
      <c r="D208" s="174"/>
      <c r="E208" s="175">
        <v>13.122</v>
      </c>
      <c r="F208" s="176"/>
      <c r="G208" s="177"/>
      <c r="O208" s="164"/>
    </row>
    <row r="209" spans="1:15" ht="12.75">
      <c r="A209" s="171"/>
      <c r="B209" s="172"/>
      <c r="C209" s="173" t="s">
        <v>122</v>
      </c>
      <c r="D209" s="174"/>
      <c r="E209" s="175">
        <v>0</v>
      </c>
      <c r="F209" s="176"/>
      <c r="G209" s="177"/>
      <c r="O209" s="164"/>
    </row>
    <row r="210" spans="1:15" ht="12.75">
      <c r="A210" s="171"/>
      <c r="B210" s="172"/>
      <c r="C210" s="173" t="s">
        <v>207</v>
      </c>
      <c r="D210" s="174"/>
      <c r="E210" s="175">
        <v>1.68</v>
      </c>
      <c r="F210" s="176"/>
      <c r="G210" s="177"/>
      <c r="O210" s="164"/>
    </row>
    <row r="211" spans="1:104" ht="12.75">
      <c r="A211" s="165">
        <v>10</v>
      </c>
      <c r="B211" s="166" t="s">
        <v>208</v>
      </c>
      <c r="C211" s="167" t="s">
        <v>209</v>
      </c>
      <c r="D211" s="168" t="s">
        <v>180</v>
      </c>
      <c r="E211" s="169">
        <v>10.761</v>
      </c>
      <c r="F211" s="169">
        <v>0</v>
      </c>
      <c r="G211" s="170">
        <f>E211*F211</f>
        <v>0</v>
      </c>
      <c r="O211" s="164">
        <v>2</v>
      </c>
      <c r="AA211" s="138">
        <v>1</v>
      </c>
      <c r="AB211" s="138">
        <v>1</v>
      </c>
      <c r="AC211" s="138">
        <v>1</v>
      </c>
      <c r="AZ211" s="138">
        <v>1</v>
      </c>
      <c r="BA211" s="138">
        <f>IF(AZ211=1,G211,0)</f>
        <v>0</v>
      </c>
      <c r="BB211" s="138">
        <f>IF(AZ211=2,G211,0)</f>
        <v>0</v>
      </c>
      <c r="BC211" s="138">
        <f>IF(AZ211=3,G211,0)</f>
        <v>0</v>
      </c>
      <c r="BD211" s="138">
        <f>IF(AZ211=4,G211,0)</f>
        <v>0</v>
      </c>
      <c r="BE211" s="138">
        <f>IF(AZ211=5,G211,0)</f>
        <v>0</v>
      </c>
      <c r="CZ211" s="138">
        <v>2</v>
      </c>
    </row>
    <row r="212" spans="1:15" ht="12.75">
      <c r="A212" s="171"/>
      <c r="B212" s="172"/>
      <c r="C212" s="173" t="s">
        <v>92</v>
      </c>
      <c r="D212" s="174"/>
      <c r="E212" s="175">
        <v>0</v>
      </c>
      <c r="F212" s="176"/>
      <c r="G212" s="177"/>
      <c r="O212" s="164"/>
    </row>
    <row r="213" spans="1:15" ht="12.75">
      <c r="A213" s="171"/>
      <c r="B213" s="172"/>
      <c r="C213" s="173" t="s">
        <v>210</v>
      </c>
      <c r="D213" s="174"/>
      <c r="E213" s="175">
        <v>0</v>
      </c>
      <c r="F213" s="176"/>
      <c r="G213" s="177"/>
      <c r="O213" s="164"/>
    </row>
    <row r="214" spans="1:15" ht="12.75">
      <c r="A214" s="171"/>
      <c r="B214" s="172"/>
      <c r="C214" s="173" t="s">
        <v>86</v>
      </c>
      <c r="D214" s="174"/>
      <c r="E214" s="175">
        <v>0</v>
      </c>
      <c r="F214" s="176"/>
      <c r="G214" s="177"/>
      <c r="O214" s="164"/>
    </row>
    <row r="215" spans="1:15" ht="12.75">
      <c r="A215" s="171"/>
      <c r="B215" s="172"/>
      <c r="C215" s="173" t="s">
        <v>211</v>
      </c>
      <c r="D215" s="174"/>
      <c r="E215" s="175">
        <v>2.43</v>
      </c>
      <c r="F215" s="176"/>
      <c r="G215" s="177"/>
      <c r="O215" s="164"/>
    </row>
    <row r="216" spans="1:15" ht="12.75">
      <c r="A216" s="171"/>
      <c r="B216" s="172"/>
      <c r="C216" s="173" t="s">
        <v>212</v>
      </c>
      <c r="D216" s="174"/>
      <c r="E216" s="175">
        <v>0</v>
      </c>
      <c r="F216" s="176"/>
      <c r="G216" s="177"/>
      <c r="O216" s="164"/>
    </row>
    <row r="217" spans="1:15" ht="12.75">
      <c r="A217" s="171"/>
      <c r="B217" s="172"/>
      <c r="C217" s="173" t="s">
        <v>213</v>
      </c>
      <c r="D217" s="174"/>
      <c r="E217" s="175">
        <v>1.404</v>
      </c>
      <c r="F217" s="176"/>
      <c r="G217" s="177"/>
      <c r="O217" s="164"/>
    </row>
    <row r="218" spans="1:15" ht="12.75">
      <c r="A218" s="171"/>
      <c r="B218" s="172"/>
      <c r="C218" s="173" t="s">
        <v>90</v>
      </c>
      <c r="D218" s="174"/>
      <c r="E218" s="175">
        <v>0</v>
      </c>
      <c r="F218" s="176"/>
      <c r="G218" s="177"/>
      <c r="O218" s="164"/>
    </row>
    <row r="219" spans="1:15" ht="12.75">
      <c r="A219" s="171"/>
      <c r="B219" s="172"/>
      <c r="C219" s="173" t="s">
        <v>214</v>
      </c>
      <c r="D219" s="174"/>
      <c r="E219" s="175">
        <v>0.405</v>
      </c>
      <c r="F219" s="176"/>
      <c r="G219" s="177"/>
      <c r="O219" s="164"/>
    </row>
    <row r="220" spans="1:15" ht="12.75">
      <c r="A220" s="171"/>
      <c r="B220" s="172"/>
      <c r="C220" s="173" t="s">
        <v>92</v>
      </c>
      <c r="D220" s="174"/>
      <c r="E220" s="175">
        <v>0</v>
      </c>
      <c r="F220" s="176"/>
      <c r="G220" s="177"/>
      <c r="O220" s="164"/>
    </row>
    <row r="221" spans="1:15" ht="12.75">
      <c r="A221" s="171"/>
      <c r="B221" s="172"/>
      <c r="C221" s="173" t="s">
        <v>215</v>
      </c>
      <c r="D221" s="174"/>
      <c r="E221" s="175">
        <v>0.495</v>
      </c>
      <c r="F221" s="176"/>
      <c r="G221" s="177"/>
      <c r="O221" s="164"/>
    </row>
    <row r="222" spans="1:15" ht="12.75">
      <c r="A222" s="171"/>
      <c r="B222" s="172"/>
      <c r="C222" s="173" t="s">
        <v>216</v>
      </c>
      <c r="D222" s="174"/>
      <c r="E222" s="175">
        <v>0</v>
      </c>
      <c r="F222" s="176"/>
      <c r="G222" s="177"/>
      <c r="O222" s="164"/>
    </row>
    <row r="223" spans="1:15" ht="12.75">
      <c r="A223" s="171"/>
      <c r="B223" s="172"/>
      <c r="C223" s="173" t="s">
        <v>217</v>
      </c>
      <c r="D223" s="174"/>
      <c r="E223" s="175">
        <v>1.326</v>
      </c>
      <c r="F223" s="176"/>
      <c r="G223" s="177"/>
      <c r="O223" s="164"/>
    </row>
    <row r="224" spans="1:15" ht="12.75">
      <c r="A224" s="171"/>
      <c r="B224" s="172"/>
      <c r="C224" s="173" t="s">
        <v>96</v>
      </c>
      <c r="D224" s="174"/>
      <c r="E224" s="175">
        <v>0</v>
      </c>
      <c r="F224" s="176"/>
      <c r="G224" s="177"/>
      <c r="O224" s="164"/>
    </row>
    <row r="225" spans="1:15" ht="12.75">
      <c r="A225" s="171"/>
      <c r="B225" s="172"/>
      <c r="C225" s="173" t="s">
        <v>218</v>
      </c>
      <c r="D225" s="174"/>
      <c r="E225" s="175">
        <v>0.24</v>
      </c>
      <c r="F225" s="176"/>
      <c r="G225" s="177"/>
      <c r="O225" s="164"/>
    </row>
    <row r="226" spans="1:15" ht="12.75">
      <c r="A226" s="171"/>
      <c r="B226" s="172"/>
      <c r="C226" s="173" t="s">
        <v>98</v>
      </c>
      <c r="D226" s="174"/>
      <c r="E226" s="175">
        <v>0</v>
      </c>
      <c r="F226" s="176"/>
      <c r="G226" s="177"/>
      <c r="O226" s="164"/>
    </row>
    <row r="227" spans="1:15" ht="12.75">
      <c r="A227" s="171"/>
      <c r="B227" s="172"/>
      <c r="C227" s="173" t="s">
        <v>219</v>
      </c>
      <c r="D227" s="174"/>
      <c r="E227" s="175">
        <v>0.18</v>
      </c>
      <c r="F227" s="176"/>
      <c r="G227" s="177"/>
      <c r="O227" s="164"/>
    </row>
    <row r="228" spans="1:15" ht="12.75">
      <c r="A228" s="171"/>
      <c r="B228" s="172"/>
      <c r="C228" s="173" t="s">
        <v>100</v>
      </c>
      <c r="D228" s="174"/>
      <c r="E228" s="175">
        <v>0</v>
      </c>
      <c r="F228" s="176"/>
      <c r="G228" s="177"/>
      <c r="O228" s="164"/>
    </row>
    <row r="229" spans="1:15" ht="12.75">
      <c r="A229" s="171"/>
      <c r="B229" s="172"/>
      <c r="C229" s="173" t="s">
        <v>220</v>
      </c>
      <c r="D229" s="174"/>
      <c r="E229" s="175">
        <v>0.06</v>
      </c>
      <c r="F229" s="176"/>
      <c r="G229" s="177"/>
      <c r="O229" s="164"/>
    </row>
    <row r="230" spans="1:15" ht="12.75">
      <c r="A230" s="171"/>
      <c r="B230" s="172"/>
      <c r="C230" s="173" t="s">
        <v>102</v>
      </c>
      <c r="D230" s="174"/>
      <c r="E230" s="175">
        <v>0</v>
      </c>
      <c r="F230" s="176"/>
      <c r="G230" s="177"/>
      <c r="O230" s="164"/>
    </row>
    <row r="231" spans="1:15" ht="12.75">
      <c r="A231" s="171"/>
      <c r="B231" s="172"/>
      <c r="C231" s="173" t="s">
        <v>221</v>
      </c>
      <c r="D231" s="174"/>
      <c r="E231" s="175">
        <v>0.48</v>
      </c>
      <c r="F231" s="176"/>
      <c r="G231" s="177"/>
      <c r="O231" s="164"/>
    </row>
    <row r="232" spans="1:15" ht="12.75">
      <c r="A232" s="171"/>
      <c r="B232" s="172"/>
      <c r="C232" s="173" t="s">
        <v>126</v>
      </c>
      <c r="D232" s="174"/>
      <c r="E232" s="175">
        <v>0</v>
      </c>
      <c r="F232" s="176"/>
      <c r="G232" s="177"/>
      <c r="O232" s="164"/>
    </row>
    <row r="233" spans="1:15" ht="12.75">
      <c r="A233" s="171"/>
      <c r="B233" s="172"/>
      <c r="C233" s="173" t="s">
        <v>222</v>
      </c>
      <c r="D233" s="174"/>
      <c r="E233" s="175">
        <v>0.045</v>
      </c>
      <c r="F233" s="176"/>
      <c r="G233" s="177"/>
      <c r="O233" s="164"/>
    </row>
    <row r="234" spans="1:15" ht="12.75">
      <c r="A234" s="171"/>
      <c r="B234" s="172"/>
      <c r="C234" s="173" t="s">
        <v>104</v>
      </c>
      <c r="D234" s="174"/>
      <c r="E234" s="175">
        <v>0</v>
      </c>
      <c r="F234" s="176"/>
      <c r="G234" s="177"/>
      <c r="O234" s="164"/>
    </row>
    <row r="235" spans="1:15" ht="12.75">
      <c r="A235" s="171"/>
      <c r="B235" s="172"/>
      <c r="C235" s="173" t="s">
        <v>223</v>
      </c>
      <c r="D235" s="174"/>
      <c r="E235" s="175">
        <v>0.147</v>
      </c>
      <c r="F235" s="176"/>
      <c r="G235" s="177"/>
      <c r="O235" s="164"/>
    </row>
    <row r="236" spans="1:15" ht="12.75">
      <c r="A236" s="171"/>
      <c r="B236" s="172"/>
      <c r="C236" s="173" t="s">
        <v>128</v>
      </c>
      <c r="D236" s="174"/>
      <c r="E236" s="175">
        <v>0</v>
      </c>
      <c r="F236" s="176"/>
      <c r="G236" s="177"/>
      <c r="O236" s="164"/>
    </row>
    <row r="237" spans="1:15" ht="12.75">
      <c r="A237" s="171"/>
      <c r="B237" s="172"/>
      <c r="C237" s="173" t="s">
        <v>224</v>
      </c>
      <c r="D237" s="174"/>
      <c r="E237" s="175">
        <v>0.033</v>
      </c>
      <c r="F237" s="176"/>
      <c r="G237" s="177"/>
      <c r="O237" s="164"/>
    </row>
    <row r="238" spans="1:15" ht="12.75">
      <c r="A238" s="171"/>
      <c r="B238" s="172"/>
      <c r="C238" s="173" t="s">
        <v>106</v>
      </c>
      <c r="D238" s="174"/>
      <c r="E238" s="175">
        <v>0</v>
      </c>
      <c r="F238" s="176"/>
      <c r="G238" s="177"/>
      <c r="O238" s="164"/>
    </row>
    <row r="239" spans="1:15" ht="12.75">
      <c r="A239" s="171"/>
      <c r="B239" s="172"/>
      <c r="C239" s="173" t="s">
        <v>225</v>
      </c>
      <c r="D239" s="174"/>
      <c r="E239" s="175">
        <v>0.15</v>
      </c>
      <c r="F239" s="176"/>
      <c r="G239" s="177"/>
      <c r="O239" s="164"/>
    </row>
    <row r="240" spans="1:15" ht="12.75">
      <c r="A240" s="171"/>
      <c r="B240" s="172"/>
      <c r="C240" s="173" t="s">
        <v>108</v>
      </c>
      <c r="D240" s="174"/>
      <c r="E240" s="175">
        <v>0</v>
      </c>
      <c r="F240" s="176"/>
      <c r="G240" s="177"/>
      <c r="O240" s="164"/>
    </row>
    <row r="241" spans="1:15" ht="12.75">
      <c r="A241" s="171"/>
      <c r="B241" s="172"/>
      <c r="C241" s="173" t="s">
        <v>226</v>
      </c>
      <c r="D241" s="174"/>
      <c r="E241" s="175">
        <v>0.174</v>
      </c>
      <c r="F241" s="176"/>
      <c r="G241" s="177"/>
      <c r="O241" s="164"/>
    </row>
    <row r="242" spans="1:15" ht="12.75">
      <c r="A242" s="171"/>
      <c r="B242" s="172"/>
      <c r="C242" s="173" t="s">
        <v>130</v>
      </c>
      <c r="D242" s="174"/>
      <c r="E242" s="175">
        <v>0</v>
      </c>
      <c r="F242" s="176"/>
      <c r="G242" s="177"/>
      <c r="O242" s="164"/>
    </row>
    <row r="243" spans="1:15" ht="12.75">
      <c r="A243" s="171"/>
      <c r="B243" s="172"/>
      <c r="C243" s="173" t="s">
        <v>227</v>
      </c>
      <c r="D243" s="174"/>
      <c r="E243" s="175">
        <v>0.039</v>
      </c>
      <c r="F243" s="176"/>
      <c r="G243" s="177"/>
      <c r="O243" s="164"/>
    </row>
    <row r="244" spans="1:15" ht="12.75">
      <c r="A244" s="171"/>
      <c r="B244" s="172"/>
      <c r="C244" s="173" t="s">
        <v>110</v>
      </c>
      <c r="D244" s="174"/>
      <c r="E244" s="175">
        <v>0</v>
      </c>
      <c r="F244" s="176"/>
      <c r="G244" s="177"/>
      <c r="O244" s="164"/>
    </row>
    <row r="245" spans="1:15" ht="12.75">
      <c r="A245" s="171"/>
      <c r="B245" s="172"/>
      <c r="C245" s="173" t="s">
        <v>221</v>
      </c>
      <c r="D245" s="174"/>
      <c r="E245" s="175">
        <v>0.48</v>
      </c>
      <c r="F245" s="176"/>
      <c r="G245" s="177"/>
      <c r="O245" s="164"/>
    </row>
    <row r="246" spans="1:15" ht="12.75">
      <c r="A246" s="171"/>
      <c r="B246" s="172"/>
      <c r="C246" s="173" t="s">
        <v>136</v>
      </c>
      <c r="D246" s="174"/>
      <c r="E246" s="175">
        <v>0</v>
      </c>
      <c r="F246" s="176"/>
      <c r="G246" s="177"/>
      <c r="O246" s="164"/>
    </row>
    <row r="247" spans="1:15" ht="12.75">
      <c r="A247" s="171"/>
      <c r="B247" s="172"/>
      <c r="C247" s="173" t="s">
        <v>228</v>
      </c>
      <c r="D247" s="174"/>
      <c r="E247" s="175">
        <v>0.036</v>
      </c>
      <c r="F247" s="176"/>
      <c r="G247" s="177"/>
      <c r="O247" s="164"/>
    </row>
    <row r="248" spans="1:15" ht="12.75">
      <c r="A248" s="171"/>
      <c r="B248" s="172"/>
      <c r="C248" s="173" t="s">
        <v>111</v>
      </c>
      <c r="D248" s="174"/>
      <c r="E248" s="175">
        <v>0</v>
      </c>
      <c r="F248" s="176"/>
      <c r="G248" s="177"/>
      <c r="O248" s="164"/>
    </row>
    <row r="249" spans="1:15" ht="12.75">
      <c r="A249" s="171"/>
      <c r="B249" s="172"/>
      <c r="C249" s="173" t="s">
        <v>221</v>
      </c>
      <c r="D249" s="174"/>
      <c r="E249" s="175">
        <v>0.48</v>
      </c>
      <c r="F249" s="176"/>
      <c r="G249" s="177"/>
      <c r="O249" s="164"/>
    </row>
    <row r="250" spans="1:15" ht="12.75">
      <c r="A250" s="171"/>
      <c r="B250" s="172"/>
      <c r="C250" s="173" t="s">
        <v>112</v>
      </c>
      <c r="D250" s="174"/>
      <c r="E250" s="175">
        <v>0</v>
      </c>
      <c r="F250" s="176"/>
      <c r="G250" s="177"/>
      <c r="O250" s="164"/>
    </row>
    <row r="251" spans="1:15" ht="12.75">
      <c r="A251" s="171"/>
      <c r="B251" s="172"/>
      <c r="C251" s="173" t="s">
        <v>229</v>
      </c>
      <c r="D251" s="174"/>
      <c r="E251" s="175">
        <v>0.018</v>
      </c>
      <c r="F251" s="176"/>
      <c r="G251" s="177"/>
      <c r="O251" s="164"/>
    </row>
    <row r="252" spans="1:15" ht="12.75">
      <c r="A252" s="171"/>
      <c r="B252" s="172"/>
      <c r="C252" s="173" t="s">
        <v>114</v>
      </c>
      <c r="D252" s="174"/>
      <c r="E252" s="175">
        <v>0</v>
      </c>
      <c r="F252" s="176"/>
      <c r="G252" s="177"/>
      <c r="O252" s="164"/>
    </row>
    <row r="253" spans="1:15" ht="12.75">
      <c r="A253" s="171"/>
      <c r="B253" s="172"/>
      <c r="C253" s="173" t="s">
        <v>230</v>
      </c>
      <c r="D253" s="174"/>
      <c r="E253" s="175">
        <v>0.45</v>
      </c>
      <c r="F253" s="176"/>
      <c r="G253" s="177"/>
      <c r="O253" s="164"/>
    </row>
    <row r="254" spans="1:15" ht="12.75">
      <c r="A254" s="171"/>
      <c r="B254" s="172"/>
      <c r="C254" s="173" t="s">
        <v>116</v>
      </c>
      <c r="D254" s="174"/>
      <c r="E254" s="175">
        <v>0</v>
      </c>
      <c r="F254" s="176"/>
      <c r="G254" s="177"/>
      <c r="O254" s="164"/>
    </row>
    <row r="255" spans="1:15" ht="12.75">
      <c r="A255" s="171"/>
      <c r="B255" s="172"/>
      <c r="C255" s="173" t="s">
        <v>225</v>
      </c>
      <c r="D255" s="174"/>
      <c r="E255" s="175">
        <v>0.15</v>
      </c>
      <c r="F255" s="176"/>
      <c r="G255" s="177"/>
      <c r="O255" s="164"/>
    </row>
    <row r="256" spans="1:15" ht="12.75">
      <c r="A256" s="171"/>
      <c r="B256" s="172"/>
      <c r="C256" s="173" t="s">
        <v>117</v>
      </c>
      <c r="D256" s="174"/>
      <c r="E256" s="175">
        <v>0</v>
      </c>
      <c r="F256" s="176"/>
      <c r="G256" s="177"/>
      <c r="O256" s="164"/>
    </row>
    <row r="257" spans="1:15" ht="12.75">
      <c r="A257" s="171"/>
      <c r="B257" s="172"/>
      <c r="C257" s="173" t="s">
        <v>229</v>
      </c>
      <c r="D257" s="174"/>
      <c r="E257" s="175">
        <v>0.018</v>
      </c>
      <c r="F257" s="176"/>
      <c r="G257" s="177"/>
      <c r="O257" s="164"/>
    </row>
    <row r="258" spans="1:15" ht="12.75">
      <c r="A258" s="171"/>
      <c r="B258" s="172"/>
      <c r="C258" s="173" t="s">
        <v>158</v>
      </c>
      <c r="D258" s="174"/>
      <c r="E258" s="175">
        <v>0</v>
      </c>
      <c r="F258" s="176"/>
      <c r="G258" s="177"/>
      <c r="O258" s="164"/>
    </row>
    <row r="259" spans="1:15" ht="12.75">
      <c r="A259" s="171"/>
      <c r="B259" s="172"/>
      <c r="C259" s="173" t="s">
        <v>229</v>
      </c>
      <c r="D259" s="174"/>
      <c r="E259" s="175">
        <v>0.018</v>
      </c>
      <c r="F259" s="176"/>
      <c r="G259" s="177"/>
      <c r="O259" s="164"/>
    </row>
    <row r="260" spans="1:15" ht="12.75">
      <c r="A260" s="171"/>
      <c r="B260" s="172"/>
      <c r="C260" s="173" t="s">
        <v>119</v>
      </c>
      <c r="D260" s="174"/>
      <c r="E260" s="175">
        <v>0</v>
      </c>
      <c r="F260" s="176"/>
      <c r="G260" s="177"/>
      <c r="O260" s="164"/>
    </row>
    <row r="261" spans="1:15" ht="12.75">
      <c r="A261" s="171"/>
      <c r="B261" s="172"/>
      <c r="C261" s="173" t="s">
        <v>218</v>
      </c>
      <c r="D261" s="174"/>
      <c r="E261" s="175">
        <v>0.24</v>
      </c>
      <c r="F261" s="176"/>
      <c r="G261" s="177"/>
      <c r="O261" s="164"/>
    </row>
    <row r="262" spans="1:15" ht="12.75">
      <c r="A262" s="171"/>
      <c r="B262" s="172"/>
      <c r="C262" s="173" t="s">
        <v>149</v>
      </c>
      <c r="D262" s="174"/>
      <c r="E262" s="175">
        <v>0</v>
      </c>
      <c r="F262" s="176"/>
      <c r="G262" s="177"/>
      <c r="O262" s="164"/>
    </row>
    <row r="263" spans="1:15" ht="12.75">
      <c r="A263" s="171"/>
      <c r="B263" s="172"/>
      <c r="C263" s="173" t="s">
        <v>224</v>
      </c>
      <c r="D263" s="174"/>
      <c r="E263" s="175">
        <v>0.033</v>
      </c>
      <c r="F263" s="176"/>
      <c r="G263" s="177"/>
      <c r="O263" s="164"/>
    </row>
    <row r="264" spans="1:15" ht="12.75">
      <c r="A264" s="171"/>
      <c r="B264" s="172"/>
      <c r="C264" s="173" t="s">
        <v>120</v>
      </c>
      <c r="D264" s="174"/>
      <c r="E264" s="175">
        <v>0</v>
      </c>
      <c r="F264" s="176"/>
      <c r="G264" s="177"/>
      <c r="O264" s="164"/>
    </row>
    <row r="265" spans="1:15" ht="12.75">
      <c r="A265" s="171"/>
      <c r="B265" s="172"/>
      <c r="C265" s="173" t="s">
        <v>231</v>
      </c>
      <c r="D265" s="174"/>
      <c r="E265" s="175">
        <v>0.726</v>
      </c>
      <c r="F265" s="176"/>
      <c r="G265" s="177"/>
      <c r="O265" s="164"/>
    </row>
    <row r="266" spans="1:15" ht="12.75">
      <c r="A266" s="171"/>
      <c r="B266" s="172"/>
      <c r="C266" s="173" t="s">
        <v>122</v>
      </c>
      <c r="D266" s="174"/>
      <c r="E266" s="175">
        <v>0</v>
      </c>
      <c r="F266" s="176"/>
      <c r="G266" s="177"/>
      <c r="O266" s="164"/>
    </row>
    <row r="267" spans="1:15" ht="12.75">
      <c r="A267" s="171"/>
      <c r="B267" s="172"/>
      <c r="C267" s="173" t="s">
        <v>232</v>
      </c>
      <c r="D267" s="174"/>
      <c r="E267" s="175">
        <v>0.504</v>
      </c>
      <c r="F267" s="176"/>
      <c r="G267" s="177"/>
      <c r="O267" s="164"/>
    </row>
    <row r="268" spans="1:104" ht="12.75">
      <c r="A268" s="165">
        <v>11</v>
      </c>
      <c r="B268" s="166" t="s">
        <v>233</v>
      </c>
      <c r="C268" s="167" t="s">
        <v>234</v>
      </c>
      <c r="D268" s="168" t="s">
        <v>85</v>
      </c>
      <c r="E268" s="169">
        <v>247.73</v>
      </c>
      <c r="F268" s="169">
        <v>0</v>
      </c>
      <c r="G268" s="170">
        <f>E268*F268</f>
        <v>0</v>
      </c>
      <c r="O268" s="164">
        <v>2</v>
      </c>
      <c r="AA268" s="138">
        <v>1</v>
      </c>
      <c r="AB268" s="138">
        <v>1</v>
      </c>
      <c r="AC268" s="138">
        <v>1</v>
      </c>
      <c r="AZ268" s="138">
        <v>1</v>
      </c>
      <c r="BA268" s="138">
        <f>IF(AZ268=1,G268,0)</f>
        <v>0</v>
      </c>
      <c r="BB268" s="138">
        <f>IF(AZ268=2,G268,0)</f>
        <v>0</v>
      </c>
      <c r="BC268" s="138">
        <f>IF(AZ268=3,G268,0)</f>
        <v>0</v>
      </c>
      <c r="BD268" s="138">
        <f>IF(AZ268=4,G268,0)</f>
        <v>0</v>
      </c>
      <c r="BE268" s="138">
        <f>IF(AZ268=5,G268,0)</f>
        <v>0</v>
      </c>
      <c r="CZ268" s="138">
        <v>0</v>
      </c>
    </row>
    <row r="269" spans="1:15" ht="12.75">
      <c r="A269" s="171"/>
      <c r="B269" s="172"/>
      <c r="C269" s="173" t="s">
        <v>92</v>
      </c>
      <c r="D269" s="174"/>
      <c r="E269" s="175">
        <v>0</v>
      </c>
      <c r="F269" s="176"/>
      <c r="G269" s="177"/>
      <c r="O269" s="164"/>
    </row>
    <row r="270" spans="1:15" ht="12.75">
      <c r="A270" s="171"/>
      <c r="B270" s="172"/>
      <c r="C270" s="173" t="s">
        <v>210</v>
      </c>
      <c r="D270" s="174"/>
      <c r="E270" s="175">
        <v>0</v>
      </c>
      <c r="F270" s="176"/>
      <c r="G270" s="177"/>
      <c r="O270" s="164"/>
    </row>
    <row r="271" spans="1:15" ht="12.75">
      <c r="A271" s="171"/>
      <c r="B271" s="172"/>
      <c r="C271" s="173" t="s">
        <v>86</v>
      </c>
      <c r="D271" s="174"/>
      <c r="E271" s="175">
        <v>0</v>
      </c>
      <c r="F271" s="176"/>
      <c r="G271" s="177"/>
      <c r="O271" s="164"/>
    </row>
    <row r="272" spans="1:15" ht="12.75">
      <c r="A272" s="171"/>
      <c r="B272" s="172"/>
      <c r="C272" s="173" t="s">
        <v>235</v>
      </c>
      <c r="D272" s="174"/>
      <c r="E272" s="175">
        <v>81</v>
      </c>
      <c r="F272" s="176"/>
      <c r="G272" s="177"/>
      <c r="O272" s="164"/>
    </row>
    <row r="273" spans="1:15" ht="12.75">
      <c r="A273" s="171"/>
      <c r="B273" s="172"/>
      <c r="C273" s="173" t="s">
        <v>212</v>
      </c>
      <c r="D273" s="174"/>
      <c r="E273" s="175">
        <v>0</v>
      </c>
      <c r="F273" s="176"/>
      <c r="G273" s="177"/>
      <c r="O273" s="164"/>
    </row>
    <row r="274" spans="1:15" ht="12.75">
      <c r="A274" s="171"/>
      <c r="B274" s="172"/>
      <c r="C274" s="173" t="s">
        <v>236</v>
      </c>
      <c r="D274" s="174"/>
      <c r="E274" s="175">
        <v>4.68</v>
      </c>
      <c r="F274" s="176"/>
      <c r="G274" s="177"/>
      <c r="O274" s="164"/>
    </row>
    <row r="275" spans="1:15" ht="12.75">
      <c r="A275" s="171"/>
      <c r="B275" s="172"/>
      <c r="C275" s="173" t="s">
        <v>90</v>
      </c>
      <c r="D275" s="174"/>
      <c r="E275" s="175">
        <v>0</v>
      </c>
      <c r="F275" s="176"/>
      <c r="G275" s="177"/>
      <c r="O275" s="164"/>
    </row>
    <row r="276" spans="1:15" ht="12.75">
      <c r="A276" s="171"/>
      <c r="B276" s="172"/>
      <c r="C276" s="173" t="s">
        <v>237</v>
      </c>
      <c r="D276" s="174"/>
      <c r="E276" s="175">
        <v>13.5</v>
      </c>
      <c r="F276" s="176"/>
      <c r="G276" s="177"/>
      <c r="O276" s="164"/>
    </row>
    <row r="277" spans="1:15" ht="12.75">
      <c r="A277" s="171"/>
      <c r="B277" s="172"/>
      <c r="C277" s="173" t="s">
        <v>92</v>
      </c>
      <c r="D277" s="174"/>
      <c r="E277" s="175">
        <v>0</v>
      </c>
      <c r="F277" s="176"/>
      <c r="G277" s="177"/>
      <c r="O277" s="164"/>
    </row>
    <row r="278" spans="1:15" ht="12.75">
      <c r="A278" s="171"/>
      <c r="B278" s="172"/>
      <c r="C278" s="173" t="s">
        <v>238</v>
      </c>
      <c r="D278" s="174"/>
      <c r="E278" s="175">
        <v>16.5</v>
      </c>
      <c r="F278" s="176"/>
      <c r="G278" s="177"/>
      <c r="O278" s="164"/>
    </row>
    <row r="279" spans="1:15" ht="12.75">
      <c r="A279" s="171"/>
      <c r="B279" s="172"/>
      <c r="C279" s="173" t="s">
        <v>216</v>
      </c>
      <c r="D279" s="174"/>
      <c r="E279" s="175">
        <v>0</v>
      </c>
      <c r="F279" s="176"/>
      <c r="G279" s="177"/>
      <c r="O279" s="164"/>
    </row>
    <row r="280" spans="1:15" ht="12.75">
      <c r="A280" s="171"/>
      <c r="B280" s="172"/>
      <c r="C280" s="173" t="s">
        <v>239</v>
      </c>
      <c r="D280" s="174"/>
      <c r="E280" s="175">
        <v>4.42</v>
      </c>
      <c r="F280" s="176"/>
      <c r="G280" s="177"/>
      <c r="O280" s="164"/>
    </row>
    <row r="281" spans="1:15" ht="12.75">
      <c r="A281" s="171"/>
      <c r="B281" s="172"/>
      <c r="C281" s="173" t="s">
        <v>96</v>
      </c>
      <c r="D281" s="174"/>
      <c r="E281" s="175">
        <v>0</v>
      </c>
      <c r="F281" s="176"/>
      <c r="G281" s="177"/>
      <c r="O281" s="164"/>
    </row>
    <row r="282" spans="1:15" ht="12.75">
      <c r="A282" s="171"/>
      <c r="B282" s="172"/>
      <c r="C282" s="173" t="s">
        <v>240</v>
      </c>
      <c r="D282" s="174"/>
      <c r="E282" s="175">
        <v>8</v>
      </c>
      <c r="F282" s="176"/>
      <c r="G282" s="177"/>
      <c r="O282" s="164"/>
    </row>
    <row r="283" spans="1:15" ht="12.75">
      <c r="A283" s="171"/>
      <c r="B283" s="172"/>
      <c r="C283" s="173" t="s">
        <v>98</v>
      </c>
      <c r="D283" s="174"/>
      <c r="E283" s="175">
        <v>0</v>
      </c>
      <c r="F283" s="176"/>
      <c r="G283" s="177"/>
      <c r="O283" s="164"/>
    </row>
    <row r="284" spans="1:15" ht="12.75">
      <c r="A284" s="171"/>
      <c r="B284" s="172"/>
      <c r="C284" s="173" t="s">
        <v>241</v>
      </c>
      <c r="D284" s="174"/>
      <c r="E284" s="175">
        <v>6</v>
      </c>
      <c r="F284" s="176"/>
      <c r="G284" s="177"/>
      <c r="O284" s="164"/>
    </row>
    <row r="285" spans="1:15" ht="12.75">
      <c r="A285" s="171"/>
      <c r="B285" s="172"/>
      <c r="C285" s="173" t="s">
        <v>100</v>
      </c>
      <c r="D285" s="174"/>
      <c r="E285" s="175">
        <v>0</v>
      </c>
      <c r="F285" s="176"/>
      <c r="G285" s="177"/>
      <c r="O285" s="164"/>
    </row>
    <row r="286" spans="1:15" ht="12.75">
      <c r="A286" s="171"/>
      <c r="B286" s="172"/>
      <c r="C286" s="173" t="s">
        <v>242</v>
      </c>
      <c r="D286" s="174"/>
      <c r="E286" s="175">
        <v>2</v>
      </c>
      <c r="F286" s="176"/>
      <c r="G286" s="177"/>
      <c r="O286" s="164"/>
    </row>
    <row r="287" spans="1:15" ht="12.75">
      <c r="A287" s="171"/>
      <c r="B287" s="172"/>
      <c r="C287" s="173" t="s">
        <v>102</v>
      </c>
      <c r="D287" s="174"/>
      <c r="E287" s="175">
        <v>0</v>
      </c>
      <c r="F287" s="176"/>
      <c r="G287" s="177"/>
      <c r="O287" s="164"/>
    </row>
    <row r="288" spans="1:15" ht="12.75">
      <c r="A288" s="171"/>
      <c r="B288" s="172"/>
      <c r="C288" s="173" t="s">
        <v>243</v>
      </c>
      <c r="D288" s="174"/>
      <c r="E288" s="175">
        <v>16</v>
      </c>
      <c r="F288" s="176"/>
      <c r="G288" s="177"/>
      <c r="O288" s="164"/>
    </row>
    <row r="289" spans="1:15" ht="12.75">
      <c r="A289" s="171"/>
      <c r="B289" s="172"/>
      <c r="C289" s="173" t="s">
        <v>126</v>
      </c>
      <c r="D289" s="174"/>
      <c r="E289" s="175">
        <v>0</v>
      </c>
      <c r="F289" s="176"/>
      <c r="G289" s="177"/>
      <c r="O289" s="164"/>
    </row>
    <row r="290" spans="1:15" ht="12.75">
      <c r="A290" s="171"/>
      <c r="B290" s="172"/>
      <c r="C290" s="173" t="s">
        <v>244</v>
      </c>
      <c r="D290" s="174"/>
      <c r="E290" s="175">
        <v>1.5</v>
      </c>
      <c r="F290" s="176"/>
      <c r="G290" s="177"/>
      <c r="O290" s="164"/>
    </row>
    <row r="291" spans="1:15" ht="12.75">
      <c r="A291" s="171"/>
      <c r="B291" s="172"/>
      <c r="C291" s="173" t="s">
        <v>104</v>
      </c>
      <c r="D291" s="174"/>
      <c r="E291" s="175">
        <v>0</v>
      </c>
      <c r="F291" s="176"/>
      <c r="G291" s="177"/>
      <c r="O291" s="164"/>
    </row>
    <row r="292" spans="1:15" ht="12.75">
      <c r="A292" s="171"/>
      <c r="B292" s="172"/>
      <c r="C292" s="173" t="s">
        <v>245</v>
      </c>
      <c r="D292" s="174"/>
      <c r="E292" s="175">
        <v>4.9</v>
      </c>
      <c r="F292" s="176"/>
      <c r="G292" s="177"/>
      <c r="O292" s="164"/>
    </row>
    <row r="293" spans="1:15" ht="12.75">
      <c r="A293" s="171"/>
      <c r="B293" s="172"/>
      <c r="C293" s="173" t="s">
        <v>128</v>
      </c>
      <c r="D293" s="174"/>
      <c r="E293" s="175">
        <v>0</v>
      </c>
      <c r="F293" s="176"/>
      <c r="G293" s="177"/>
      <c r="O293" s="164"/>
    </row>
    <row r="294" spans="1:15" ht="12.75">
      <c r="A294" s="171"/>
      <c r="B294" s="172"/>
      <c r="C294" s="173" t="s">
        <v>246</v>
      </c>
      <c r="D294" s="174"/>
      <c r="E294" s="175">
        <v>1.1</v>
      </c>
      <c r="F294" s="176"/>
      <c r="G294" s="177"/>
      <c r="O294" s="164"/>
    </row>
    <row r="295" spans="1:15" ht="12.75">
      <c r="A295" s="171"/>
      <c r="B295" s="172"/>
      <c r="C295" s="173" t="s">
        <v>106</v>
      </c>
      <c r="D295" s="174"/>
      <c r="E295" s="175">
        <v>0</v>
      </c>
      <c r="F295" s="176"/>
      <c r="G295" s="177"/>
      <c r="O295" s="164"/>
    </row>
    <row r="296" spans="1:15" ht="12.75">
      <c r="A296" s="171"/>
      <c r="B296" s="172"/>
      <c r="C296" s="173" t="s">
        <v>247</v>
      </c>
      <c r="D296" s="174"/>
      <c r="E296" s="175">
        <v>5</v>
      </c>
      <c r="F296" s="176"/>
      <c r="G296" s="177"/>
      <c r="O296" s="164"/>
    </row>
    <row r="297" spans="1:15" ht="12.75">
      <c r="A297" s="171"/>
      <c r="B297" s="172"/>
      <c r="C297" s="173" t="s">
        <v>108</v>
      </c>
      <c r="D297" s="174"/>
      <c r="E297" s="175">
        <v>0</v>
      </c>
      <c r="F297" s="176"/>
      <c r="G297" s="177"/>
      <c r="O297" s="164"/>
    </row>
    <row r="298" spans="1:15" ht="12.75">
      <c r="A298" s="171"/>
      <c r="B298" s="172"/>
      <c r="C298" s="173" t="s">
        <v>248</v>
      </c>
      <c r="D298" s="174"/>
      <c r="E298" s="175">
        <v>5.8</v>
      </c>
      <c r="F298" s="176"/>
      <c r="G298" s="177"/>
      <c r="O298" s="164"/>
    </row>
    <row r="299" spans="1:15" ht="12.75">
      <c r="A299" s="171"/>
      <c r="B299" s="172"/>
      <c r="C299" s="173" t="s">
        <v>130</v>
      </c>
      <c r="D299" s="174"/>
      <c r="E299" s="175">
        <v>0</v>
      </c>
      <c r="F299" s="176"/>
      <c r="G299" s="177"/>
      <c r="O299" s="164"/>
    </row>
    <row r="300" spans="1:15" ht="12.75">
      <c r="A300" s="171"/>
      <c r="B300" s="172"/>
      <c r="C300" s="173" t="s">
        <v>249</v>
      </c>
      <c r="D300" s="174"/>
      <c r="E300" s="175">
        <v>1.3</v>
      </c>
      <c r="F300" s="176"/>
      <c r="G300" s="177"/>
      <c r="O300" s="164"/>
    </row>
    <row r="301" spans="1:15" ht="12.75">
      <c r="A301" s="171"/>
      <c r="B301" s="172"/>
      <c r="C301" s="173" t="s">
        <v>110</v>
      </c>
      <c r="D301" s="174"/>
      <c r="E301" s="175">
        <v>0</v>
      </c>
      <c r="F301" s="176"/>
      <c r="G301" s="177"/>
      <c r="O301" s="164"/>
    </row>
    <row r="302" spans="1:15" ht="12.75">
      <c r="A302" s="171"/>
      <c r="B302" s="172"/>
      <c r="C302" s="173" t="s">
        <v>243</v>
      </c>
      <c r="D302" s="174"/>
      <c r="E302" s="175">
        <v>16</v>
      </c>
      <c r="F302" s="176"/>
      <c r="G302" s="177"/>
      <c r="O302" s="164"/>
    </row>
    <row r="303" spans="1:15" ht="12.75">
      <c r="A303" s="171"/>
      <c r="B303" s="172"/>
      <c r="C303" s="173" t="s">
        <v>136</v>
      </c>
      <c r="D303" s="174"/>
      <c r="E303" s="175">
        <v>0</v>
      </c>
      <c r="F303" s="176"/>
      <c r="G303" s="177"/>
      <c r="O303" s="164"/>
    </row>
    <row r="304" spans="1:15" ht="12.75">
      <c r="A304" s="171"/>
      <c r="B304" s="172"/>
      <c r="C304" s="173" t="s">
        <v>250</v>
      </c>
      <c r="D304" s="174"/>
      <c r="E304" s="175">
        <v>1.2</v>
      </c>
      <c r="F304" s="176"/>
      <c r="G304" s="177"/>
      <c r="O304" s="164"/>
    </row>
    <row r="305" spans="1:15" ht="12.75">
      <c r="A305" s="171"/>
      <c r="B305" s="172"/>
      <c r="C305" s="173" t="s">
        <v>111</v>
      </c>
      <c r="D305" s="174"/>
      <c r="E305" s="175">
        <v>0</v>
      </c>
      <c r="F305" s="176"/>
      <c r="G305" s="177"/>
      <c r="O305" s="164"/>
    </row>
    <row r="306" spans="1:15" ht="12.75">
      <c r="A306" s="171"/>
      <c r="B306" s="172"/>
      <c r="C306" s="173" t="s">
        <v>243</v>
      </c>
      <c r="D306" s="174"/>
      <c r="E306" s="175">
        <v>16</v>
      </c>
      <c r="F306" s="176"/>
      <c r="G306" s="177"/>
      <c r="O306" s="164"/>
    </row>
    <row r="307" spans="1:15" ht="12.75">
      <c r="A307" s="171"/>
      <c r="B307" s="172"/>
      <c r="C307" s="173" t="s">
        <v>112</v>
      </c>
      <c r="D307" s="174"/>
      <c r="E307" s="175">
        <v>0</v>
      </c>
      <c r="F307" s="176"/>
      <c r="G307" s="177"/>
      <c r="O307" s="164"/>
    </row>
    <row r="308" spans="1:15" ht="12.75">
      <c r="A308" s="171"/>
      <c r="B308" s="172"/>
      <c r="C308" s="173" t="s">
        <v>250</v>
      </c>
      <c r="D308" s="174"/>
      <c r="E308" s="175">
        <v>1.2</v>
      </c>
      <c r="F308" s="176"/>
      <c r="G308" s="177"/>
      <c r="O308" s="164"/>
    </row>
    <row r="309" spans="1:15" ht="12.75">
      <c r="A309" s="171"/>
      <c r="B309" s="172"/>
      <c r="C309" s="173" t="s">
        <v>114</v>
      </c>
      <c r="D309" s="174"/>
      <c r="E309" s="175">
        <v>0</v>
      </c>
      <c r="F309" s="176"/>
      <c r="G309" s="177"/>
      <c r="O309" s="164"/>
    </row>
    <row r="310" spans="1:15" ht="12.75">
      <c r="A310" s="171"/>
      <c r="B310" s="172"/>
      <c r="C310" s="173" t="s">
        <v>230</v>
      </c>
      <c r="D310" s="174"/>
      <c r="E310" s="175">
        <v>0.45</v>
      </c>
      <c r="F310" s="176"/>
      <c r="G310" s="177"/>
      <c r="O310" s="164"/>
    </row>
    <row r="311" spans="1:15" ht="12.75">
      <c r="A311" s="171"/>
      <c r="B311" s="172"/>
      <c r="C311" s="173" t="s">
        <v>116</v>
      </c>
      <c r="D311" s="174"/>
      <c r="E311" s="175">
        <v>0</v>
      </c>
      <c r="F311" s="176"/>
      <c r="G311" s="177"/>
      <c r="O311" s="164"/>
    </row>
    <row r="312" spans="1:15" ht="12.75">
      <c r="A312" s="171"/>
      <c r="B312" s="172"/>
      <c r="C312" s="173" t="s">
        <v>247</v>
      </c>
      <c r="D312" s="174"/>
      <c r="E312" s="175">
        <v>5</v>
      </c>
      <c r="F312" s="176"/>
      <c r="G312" s="177"/>
      <c r="O312" s="164"/>
    </row>
    <row r="313" spans="1:15" ht="12.75">
      <c r="A313" s="171"/>
      <c r="B313" s="172"/>
      <c r="C313" s="173" t="s">
        <v>117</v>
      </c>
      <c r="D313" s="174"/>
      <c r="E313" s="175">
        <v>0</v>
      </c>
      <c r="F313" s="176"/>
      <c r="G313" s="177"/>
      <c r="O313" s="164"/>
    </row>
    <row r="314" spans="1:15" ht="12.75">
      <c r="A314" s="171"/>
      <c r="B314" s="172"/>
      <c r="C314" s="173" t="s">
        <v>251</v>
      </c>
      <c r="D314" s="174"/>
      <c r="E314" s="175">
        <v>0.6</v>
      </c>
      <c r="F314" s="176"/>
      <c r="G314" s="177"/>
      <c r="O314" s="164"/>
    </row>
    <row r="315" spans="1:15" ht="12.75">
      <c r="A315" s="171"/>
      <c r="B315" s="172"/>
      <c r="C315" s="173" t="s">
        <v>158</v>
      </c>
      <c r="D315" s="174"/>
      <c r="E315" s="175">
        <v>0</v>
      </c>
      <c r="F315" s="176"/>
      <c r="G315" s="177"/>
      <c r="O315" s="164"/>
    </row>
    <row r="316" spans="1:15" ht="12.75">
      <c r="A316" s="171"/>
      <c r="B316" s="172"/>
      <c r="C316" s="173" t="s">
        <v>251</v>
      </c>
      <c r="D316" s="174"/>
      <c r="E316" s="175">
        <v>0.6</v>
      </c>
      <c r="F316" s="176"/>
      <c r="G316" s="177"/>
      <c r="O316" s="164"/>
    </row>
    <row r="317" spans="1:15" ht="12.75">
      <c r="A317" s="171"/>
      <c r="B317" s="172"/>
      <c r="C317" s="173" t="s">
        <v>119</v>
      </c>
      <c r="D317" s="174"/>
      <c r="E317" s="175">
        <v>0</v>
      </c>
      <c r="F317" s="176"/>
      <c r="G317" s="177"/>
      <c r="O317" s="164"/>
    </row>
    <row r="318" spans="1:15" ht="12.75">
      <c r="A318" s="171"/>
      <c r="B318" s="172"/>
      <c r="C318" s="173" t="s">
        <v>240</v>
      </c>
      <c r="D318" s="174"/>
      <c r="E318" s="175">
        <v>8</v>
      </c>
      <c r="F318" s="176"/>
      <c r="G318" s="177"/>
      <c r="O318" s="164"/>
    </row>
    <row r="319" spans="1:15" ht="12.75">
      <c r="A319" s="171"/>
      <c r="B319" s="172"/>
      <c r="C319" s="173" t="s">
        <v>149</v>
      </c>
      <c r="D319" s="174"/>
      <c r="E319" s="175">
        <v>0</v>
      </c>
      <c r="F319" s="176"/>
      <c r="G319" s="177"/>
      <c r="O319" s="164"/>
    </row>
    <row r="320" spans="1:15" ht="12.75">
      <c r="A320" s="171"/>
      <c r="B320" s="172"/>
      <c r="C320" s="173" t="s">
        <v>246</v>
      </c>
      <c r="D320" s="174"/>
      <c r="E320" s="175">
        <v>1.1</v>
      </c>
      <c r="F320" s="176"/>
      <c r="G320" s="177"/>
      <c r="O320" s="164"/>
    </row>
    <row r="321" spans="1:15" ht="12.75">
      <c r="A321" s="171"/>
      <c r="B321" s="172"/>
      <c r="C321" s="173" t="s">
        <v>120</v>
      </c>
      <c r="D321" s="174"/>
      <c r="E321" s="175">
        <v>0</v>
      </c>
      <c r="F321" s="176"/>
      <c r="G321" s="177"/>
      <c r="O321" s="164"/>
    </row>
    <row r="322" spans="1:15" ht="12.75">
      <c r="A322" s="171"/>
      <c r="B322" s="172"/>
      <c r="C322" s="173" t="s">
        <v>252</v>
      </c>
      <c r="D322" s="174"/>
      <c r="E322" s="175">
        <v>24.2</v>
      </c>
      <c r="F322" s="176"/>
      <c r="G322" s="177"/>
      <c r="O322" s="164"/>
    </row>
    <row r="323" spans="1:15" ht="12.75">
      <c r="A323" s="171"/>
      <c r="B323" s="172"/>
      <c r="C323" s="173" t="s">
        <v>122</v>
      </c>
      <c r="D323" s="174"/>
      <c r="E323" s="175">
        <v>0</v>
      </c>
      <c r="F323" s="176"/>
      <c r="G323" s="177"/>
      <c r="O323" s="164"/>
    </row>
    <row r="324" spans="1:15" ht="12.75">
      <c r="A324" s="171"/>
      <c r="B324" s="172"/>
      <c r="C324" s="173" t="s">
        <v>253</v>
      </c>
      <c r="D324" s="174"/>
      <c r="E324" s="175">
        <v>1.68</v>
      </c>
      <c r="F324" s="176"/>
      <c r="G324" s="177"/>
      <c r="O324" s="164"/>
    </row>
    <row r="325" spans="1:104" ht="12.75">
      <c r="A325" s="165">
        <v>12</v>
      </c>
      <c r="B325" s="166" t="s">
        <v>254</v>
      </c>
      <c r="C325" s="167" t="s">
        <v>255</v>
      </c>
      <c r="D325" s="168" t="s">
        <v>85</v>
      </c>
      <c r="E325" s="169">
        <v>504.55</v>
      </c>
      <c r="F325" s="169">
        <v>0</v>
      </c>
      <c r="G325" s="170">
        <f>E325*F325</f>
        <v>0</v>
      </c>
      <c r="O325" s="164">
        <v>2</v>
      </c>
      <c r="AA325" s="138">
        <v>1</v>
      </c>
      <c r="AB325" s="138">
        <v>1</v>
      </c>
      <c r="AC325" s="138">
        <v>1</v>
      </c>
      <c r="AZ325" s="138">
        <v>1</v>
      </c>
      <c r="BA325" s="138">
        <f>IF(AZ325=1,G325,0)</f>
        <v>0</v>
      </c>
      <c r="BB325" s="138">
        <f>IF(AZ325=2,G325,0)</f>
        <v>0</v>
      </c>
      <c r="BC325" s="138">
        <f>IF(AZ325=3,G325,0)</f>
        <v>0</v>
      </c>
      <c r="BD325" s="138">
        <f>IF(AZ325=4,G325,0)</f>
        <v>0</v>
      </c>
      <c r="BE325" s="138">
        <f>IF(AZ325=5,G325,0)</f>
        <v>0</v>
      </c>
      <c r="CZ325" s="138">
        <v>0</v>
      </c>
    </row>
    <row r="326" spans="1:15" ht="12.75">
      <c r="A326" s="171"/>
      <c r="B326" s="172"/>
      <c r="C326" s="173" t="s">
        <v>86</v>
      </c>
      <c r="D326" s="174"/>
      <c r="E326" s="175">
        <v>0</v>
      </c>
      <c r="F326" s="176"/>
      <c r="G326" s="177"/>
      <c r="O326" s="164"/>
    </row>
    <row r="327" spans="1:15" ht="12.75">
      <c r="A327" s="171"/>
      <c r="B327" s="172"/>
      <c r="C327" s="173" t="s">
        <v>256</v>
      </c>
      <c r="D327" s="174"/>
      <c r="E327" s="175">
        <v>145.8</v>
      </c>
      <c r="F327" s="176"/>
      <c r="G327" s="177"/>
      <c r="O327" s="164"/>
    </row>
    <row r="328" spans="1:15" ht="12.75">
      <c r="A328" s="171"/>
      <c r="B328" s="172"/>
      <c r="C328" s="173" t="s">
        <v>88</v>
      </c>
      <c r="D328" s="174"/>
      <c r="E328" s="175">
        <v>0</v>
      </c>
      <c r="F328" s="176"/>
      <c r="G328" s="177"/>
      <c r="O328" s="164"/>
    </row>
    <row r="329" spans="1:15" ht="12.75">
      <c r="A329" s="171"/>
      <c r="B329" s="172"/>
      <c r="C329" s="173" t="s">
        <v>257</v>
      </c>
      <c r="D329" s="174"/>
      <c r="E329" s="175">
        <v>2.08</v>
      </c>
      <c r="F329" s="176"/>
      <c r="G329" s="177"/>
      <c r="O329" s="164"/>
    </row>
    <row r="330" spans="1:15" ht="12.75">
      <c r="A330" s="171"/>
      <c r="B330" s="172"/>
      <c r="C330" s="173" t="s">
        <v>90</v>
      </c>
      <c r="D330" s="174"/>
      <c r="E330" s="175">
        <v>0</v>
      </c>
      <c r="F330" s="176"/>
      <c r="G330" s="177"/>
      <c r="O330" s="164"/>
    </row>
    <row r="331" spans="1:15" ht="12.75">
      <c r="A331" s="171"/>
      <c r="B331" s="172"/>
      <c r="C331" s="173" t="s">
        <v>183</v>
      </c>
      <c r="D331" s="174"/>
      <c r="E331" s="175">
        <v>24.3</v>
      </c>
      <c r="F331" s="176"/>
      <c r="G331" s="177"/>
      <c r="O331" s="164"/>
    </row>
    <row r="332" spans="1:15" ht="12.75">
      <c r="A332" s="171"/>
      <c r="B332" s="172"/>
      <c r="C332" s="173" t="s">
        <v>92</v>
      </c>
      <c r="D332" s="174"/>
      <c r="E332" s="175">
        <v>0</v>
      </c>
      <c r="F332" s="176"/>
      <c r="G332" s="177"/>
      <c r="O332" s="164"/>
    </row>
    <row r="333" spans="1:15" ht="12.75">
      <c r="A333" s="171"/>
      <c r="B333" s="172"/>
      <c r="C333" s="173" t="s">
        <v>184</v>
      </c>
      <c r="D333" s="174"/>
      <c r="E333" s="175">
        <v>29.7</v>
      </c>
      <c r="F333" s="176"/>
      <c r="G333" s="177"/>
      <c r="O333" s="164"/>
    </row>
    <row r="334" spans="1:15" ht="12.75">
      <c r="A334" s="171"/>
      <c r="B334" s="172"/>
      <c r="C334" s="173" t="s">
        <v>258</v>
      </c>
      <c r="D334" s="174"/>
      <c r="E334" s="175">
        <v>0</v>
      </c>
      <c r="F334" s="176"/>
      <c r="G334" s="177"/>
      <c r="O334" s="164"/>
    </row>
    <row r="335" spans="1:15" ht="12.75">
      <c r="A335" s="171"/>
      <c r="B335" s="172"/>
      <c r="C335" s="173" t="s">
        <v>259</v>
      </c>
      <c r="D335" s="174"/>
      <c r="E335" s="175">
        <v>2.25</v>
      </c>
      <c r="F335" s="176"/>
      <c r="G335" s="177"/>
      <c r="O335" s="164"/>
    </row>
    <row r="336" spans="1:15" ht="12.75">
      <c r="A336" s="171"/>
      <c r="B336" s="172"/>
      <c r="C336" s="173" t="s">
        <v>96</v>
      </c>
      <c r="D336" s="174"/>
      <c r="E336" s="175">
        <v>0</v>
      </c>
      <c r="F336" s="176"/>
      <c r="G336" s="177"/>
      <c r="O336" s="164"/>
    </row>
    <row r="337" spans="1:15" ht="12.75">
      <c r="A337" s="171"/>
      <c r="B337" s="172"/>
      <c r="C337" s="173" t="s">
        <v>186</v>
      </c>
      <c r="D337" s="174"/>
      <c r="E337" s="175">
        <v>14.4</v>
      </c>
      <c r="F337" s="176"/>
      <c r="G337" s="177"/>
      <c r="O337" s="164"/>
    </row>
    <row r="338" spans="1:15" ht="12.75">
      <c r="A338" s="171"/>
      <c r="B338" s="172"/>
      <c r="C338" s="173" t="s">
        <v>142</v>
      </c>
      <c r="D338" s="174"/>
      <c r="E338" s="175">
        <v>0</v>
      </c>
      <c r="F338" s="176"/>
      <c r="G338" s="177"/>
      <c r="O338" s="164"/>
    </row>
    <row r="339" spans="1:15" ht="12.75">
      <c r="A339" s="171"/>
      <c r="B339" s="172"/>
      <c r="C339" s="173" t="s">
        <v>260</v>
      </c>
      <c r="D339" s="174"/>
      <c r="E339" s="175">
        <v>4.86</v>
      </c>
      <c r="F339" s="176"/>
      <c r="G339" s="177"/>
      <c r="O339" s="164"/>
    </row>
    <row r="340" spans="1:15" ht="12.75">
      <c r="A340" s="171"/>
      <c r="B340" s="172"/>
      <c r="C340" s="173" t="s">
        <v>98</v>
      </c>
      <c r="D340" s="174"/>
      <c r="E340" s="175">
        <v>0</v>
      </c>
      <c r="F340" s="176"/>
      <c r="G340" s="177"/>
      <c r="O340" s="164"/>
    </row>
    <row r="341" spans="1:15" ht="12.75">
      <c r="A341" s="171"/>
      <c r="B341" s="172"/>
      <c r="C341" s="173" t="s">
        <v>261</v>
      </c>
      <c r="D341" s="174"/>
      <c r="E341" s="175">
        <v>10.8</v>
      </c>
      <c r="F341" s="176"/>
      <c r="G341" s="177"/>
      <c r="O341" s="164"/>
    </row>
    <row r="342" spans="1:15" ht="12.75">
      <c r="A342" s="171"/>
      <c r="B342" s="172"/>
      <c r="C342" s="173" t="s">
        <v>100</v>
      </c>
      <c r="D342" s="174"/>
      <c r="E342" s="175">
        <v>0</v>
      </c>
      <c r="F342" s="176"/>
      <c r="G342" s="177"/>
      <c r="O342" s="164"/>
    </row>
    <row r="343" spans="1:15" ht="12.75">
      <c r="A343" s="171"/>
      <c r="B343" s="172"/>
      <c r="C343" s="173" t="s">
        <v>262</v>
      </c>
      <c r="D343" s="174"/>
      <c r="E343" s="175">
        <v>6.12</v>
      </c>
      <c r="F343" s="176"/>
      <c r="G343" s="177"/>
      <c r="O343" s="164"/>
    </row>
    <row r="344" spans="1:15" ht="12.75">
      <c r="A344" s="171"/>
      <c r="B344" s="172"/>
      <c r="C344" s="173" t="s">
        <v>102</v>
      </c>
      <c r="D344" s="174"/>
      <c r="E344" s="175">
        <v>0</v>
      </c>
      <c r="F344" s="176"/>
      <c r="G344" s="177"/>
      <c r="O344" s="164"/>
    </row>
    <row r="345" spans="1:15" ht="12.75">
      <c r="A345" s="171"/>
      <c r="B345" s="172"/>
      <c r="C345" s="173" t="s">
        <v>263</v>
      </c>
      <c r="D345" s="174"/>
      <c r="E345" s="175">
        <v>28.8</v>
      </c>
      <c r="F345" s="176"/>
      <c r="G345" s="177"/>
      <c r="O345" s="164"/>
    </row>
    <row r="346" spans="1:15" ht="12.75">
      <c r="A346" s="171"/>
      <c r="B346" s="172"/>
      <c r="C346" s="173" t="s">
        <v>126</v>
      </c>
      <c r="D346" s="174"/>
      <c r="E346" s="175">
        <v>0</v>
      </c>
      <c r="F346" s="176"/>
      <c r="G346" s="177"/>
      <c r="O346" s="164"/>
    </row>
    <row r="347" spans="1:15" ht="12.75">
      <c r="A347" s="171"/>
      <c r="B347" s="172"/>
      <c r="C347" s="173" t="s">
        <v>127</v>
      </c>
      <c r="D347" s="174"/>
      <c r="E347" s="175">
        <v>11.55</v>
      </c>
      <c r="F347" s="176"/>
      <c r="G347" s="177"/>
      <c r="O347" s="164"/>
    </row>
    <row r="348" spans="1:15" ht="12.75">
      <c r="A348" s="171"/>
      <c r="B348" s="172"/>
      <c r="C348" s="173" t="s">
        <v>104</v>
      </c>
      <c r="D348" s="174"/>
      <c r="E348" s="175">
        <v>0</v>
      </c>
      <c r="F348" s="176"/>
      <c r="G348" s="177"/>
      <c r="O348" s="164"/>
    </row>
    <row r="349" spans="1:15" ht="12.75">
      <c r="A349" s="171"/>
      <c r="B349" s="172"/>
      <c r="C349" s="173" t="s">
        <v>192</v>
      </c>
      <c r="D349" s="174"/>
      <c r="E349" s="175">
        <v>8.82</v>
      </c>
      <c r="F349" s="176"/>
      <c r="G349" s="177"/>
      <c r="O349" s="164"/>
    </row>
    <row r="350" spans="1:15" ht="12.75">
      <c r="A350" s="171"/>
      <c r="B350" s="172"/>
      <c r="C350" s="173" t="s">
        <v>128</v>
      </c>
      <c r="D350" s="174"/>
      <c r="E350" s="175">
        <v>0</v>
      </c>
      <c r="F350" s="176"/>
      <c r="G350" s="177"/>
      <c r="O350" s="164"/>
    </row>
    <row r="351" spans="1:15" ht="12.75">
      <c r="A351" s="171"/>
      <c r="B351" s="172"/>
      <c r="C351" s="173" t="s">
        <v>264</v>
      </c>
      <c r="D351" s="174"/>
      <c r="E351" s="175">
        <v>9.14</v>
      </c>
      <c r="F351" s="176"/>
      <c r="G351" s="177"/>
      <c r="O351" s="164"/>
    </row>
    <row r="352" spans="1:15" ht="12.75">
      <c r="A352" s="171"/>
      <c r="B352" s="172"/>
      <c r="C352" s="173" t="s">
        <v>106</v>
      </c>
      <c r="D352" s="174"/>
      <c r="E352" s="175">
        <v>0</v>
      </c>
      <c r="F352" s="176"/>
      <c r="G352" s="177"/>
      <c r="O352" s="164"/>
    </row>
    <row r="353" spans="1:15" ht="12.75">
      <c r="A353" s="171"/>
      <c r="B353" s="172"/>
      <c r="C353" s="173" t="s">
        <v>265</v>
      </c>
      <c r="D353" s="174"/>
      <c r="E353" s="175">
        <v>9</v>
      </c>
      <c r="F353" s="176"/>
      <c r="G353" s="177"/>
      <c r="O353" s="164"/>
    </row>
    <row r="354" spans="1:15" ht="12.75">
      <c r="A354" s="171"/>
      <c r="B354" s="172"/>
      <c r="C354" s="173" t="s">
        <v>108</v>
      </c>
      <c r="D354" s="174"/>
      <c r="E354" s="175">
        <v>0</v>
      </c>
      <c r="F354" s="176"/>
      <c r="G354" s="177"/>
      <c r="O354" s="164"/>
    </row>
    <row r="355" spans="1:15" ht="12.75">
      <c r="A355" s="171"/>
      <c r="B355" s="172"/>
      <c r="C355" s="173" t="s">
        <v>266</v>
      </c>
      <c r="D355" s="174"/>
      <c r="E355" s="175">
        <v>10.44</v>
      </c>
      <c r="F355" s="176"/>
      <c r="G355" s="177"/>
      <c r="O355" s="164"/>
    </row>
    <row r="356" spans="1:15" ht="12.75">
      <c r="A356" s="171"/>
      <c r="B356" s="172"/>
      <c r="C356" s="173" t="s">
        <v>130</v>
      </c>
      <c r="D356" s="174"/>
      <c r="E356" s="175">
        <v>0</v>
      </c>
      <c r="F356" s="176"/>
      <c r="G356" s="177"/>
      <c r="O356" s="164"/>
    </row>
    <row r="357" spans="1:15" ht="12.75">
      <c r="A357" s="171"/>
      <c r="B357" s="172"/>
      <c r="C357" s="173" t="s">
        <v>267</v>
      </c>
      <c r="D357" s="174"/>
      <c r="E357" s="175">
        <v>10.18</v>
      </c>
      <c r="F357" s="176"/>
      <c r="G357" s="177"/>
      <c r="O357" s="164"/>
    </row>
    <row r="358" spans="1:15" ht="12.75">
      <c r="A358" s="171"/>
      <c r="B358" s="172"/>
      <c r="C358" s="173" t="s">
        <v>110</v>
      </c>
      <c r="D358" s="174"/>
      <c r="E358" s="175">
        <v>0</v>
      </c>
      <c r="F358" s="176"/>
      <c r="G358" s="177"/>
      <c r="O358" s="164"/>
    </row>
    <row r="359" spans="1:15" ht="12.75">
      <c r="A359" s="171"/>
      <c r="B359" s="172"/>
      <c r="C359" s="173" t="s">
        <v>263</v>
      </c>
      <c r="D359" s="174"/>
      <c r="E359" s="175">
        <v>28.8</v>
      </c>
      <c r="F359" s="176"/>
      <c r="G359" s="177"/>
      <c r="O359" s="164"/>
    </row>
    <row r="360" spans="1:15" ht="12.75">
      <c r="A360" s="171"/>
      <c r="B360" s="172"/>
      <c r="C360" s="173" t="s">
        <v>136</v>
      </c>
      <c r="D360" s="174"/>
      <c r="E360" s="175">
        <v>0</v>
      </c>
      <c r="F360" s="176"/>
      <c r="G360" s="177"/>
      <c r="O360" s="164"/>
    </row>
    <row r="361" spans="1:15" ht="12.75">
      <c r="A361" s="171"/>
      <c r="B361" s="172"/>
      <c r="C361" s="173" t="s">
        <v>268</v>
      </c>
      <c r="D361" s="174"/>
      <c r="E361" s="175">
        <v>9.57</v>
      </c>
      <c r="F361" s="176"/>
      <c r="G361" s="177"/>
      <c r="O361" s="164"/>
    </row>
    <row r="362" spans="1:15" ht="12.75">
      <c r="A362" s="171"/>
      <c r="B362" s="172"/>
      <c r="C362" s="173" t="s">
        <v>111</v>
      </c>
      <c r="D362" s="174"/>
      <c r="E362" s="175">
        <v>0</v>
      </c>
      <c r="F362" s="176"/>
      <c r="G362" s="177"/>
      <c r="O362" s="164"/>
    </row>
    <row r="363" spans="1:15" ht="12.75">
      <c r="A363" s="171"/>
      <c r="B363" s="172"/>
      <c r="C363" s="173" t="s">
        <v>263</v>
      </c>
      <c r="D363" s="174"/>
      <c r="E363" s="175">
        <v>28.8</v>
      </c>
      <c r="F363" s="176"/>
      <c r="G363" s="177"/>
      <c r="O363" s="164"/>
    </row>
    <row r="364" spans="1:15" ht="12.75">
      <c r="A364" s="171"/>
      <c r="B364" s="172"/>
      <c r="C364" s="173" t="s">
        <v>112</v>
      </c>
      <c r="D364" s="174"/>
      <c r="E364" s="175">
        <v>0</v>
      </c>
      <c r="F364" s="176"/>
      <c r="G364" s="177"/>
      <c r="O364" s="164"/>
    </row>
    <row r="365" spans="1:15" ht="12.75">
      <c r="A365" s="171"/>
      <c r="B365" s="172"/>
      <c r="C365" s="173" t="s">
        <v>113</v>
      </c>
      <c r="D365" s="174"/>
      <c r="E365" s="175">
        <v>6.6</v>
      </c>
      <c r="F365" s="176"/>
      <c r="G365" s="177"/>
      <c r="O365" s="164"/>
    </row>
    <row r="366" spans="1:15" ht="12.75">
      <c r="A366" s="171"/>
      <c r="B366" s="172"/>
      <c r="C366" s="173" t="s">
        <v>114</v>
      </c>
      <c r="D366" s="174"/>
      <c r="E366" s="175">
        <v>0</v>
      </c>
      <c r="F366" s="176"/>
      <c r="G366" s="177"/>
      <c r="O366" s="164"/>
    </row>
    <row r="367" spans="1:15" ht="12.75">
      <c r="A367" s="171"/>
      <c r="B367" s="172"/>
      <c r="C367" s="173" t="s">
        <v>269</v>
      </c>
      <c r="D367" s="174"/>
      <c r="E367" s="175">
        <v>2.7</v>
      </c>
      <c r="F367" s="176"/>
      <c r="G367" s="177"/>
      <c r="O367" s="164"/>
    </row>
    <row r="368" spans="1:15" ht="12.75">
      <c r="A368" s="171"/>
      <c r="B368" s="172"/>
      <c r="C368" s="173" t="s">
        <v>116</v>
      </c>
      <c r="D368" s="174"/>
      <c r="E368" s="175">
        <v>0</v>
      </c>
      <c r="F368" s="176"/>
      <c r="G368" s="177"/>
      <c r="O368" s="164"/>
    </row>
    <row r="369" spans="1:15" ht="12.75">
      <c r="A369" s="171"/>
      <c r="B369" s="172"/>
      <c r="C369" s="173" t="s">
        <v>265</v>
      </c>
      <c r="D369" s="174"/>
      <c r="E369" s="175">
        <v>9</v>
      </c>
      <c r="F369" s="176"/>
      <c r="G369" s="177"/>
      <c r="O369" s="164"/>
    </row>
    <row r="370" spans="1:15" ht="12.75">
      <c r="A370" s="171"/>
      <c r="B370" s="172"/>
      <c r="C370" s="173" t="s">
        <v>117</v>
      </c>
      <c r="D370" s="174"/>
      <c r="E370" s="175">
        <v>0</v>
      </c>
      <c r="F370" s="176"/>
      <c r="G370" s="177"/>
      <c r="O370" s="164"/>
    </row>
    <row r="371" spans="1:15" ht="12.75">
      <c r="A371" s="171"/>
      <c r="B371" s="172"/>
      <c r="C371" s="173" t="s">
        <v>118</v>
      </c>
      <c r="D371" s="174"/>
      <c r="E371" s="175">
        <v>12</v>
      </c>
      <c r="F371" s="176"/>
      <c r="G371" s="177"/>
      <c r="O371" s="164"/>
    </row>
    <row r="372" spans="1:15" ht="12.75">
      <c r="A372" s="171"/>
      <c r="B372" s="172"/>
      <c r="C372" s="173" t="s">
        <v>147</v>
      </c>
      <c r="D372" s="174"/>
      <c r="E372" s="175">
        <v>0</v>
      </c>
      <c r="F372" s="176"/>
      <c r="G372" s="177"/>
      <c r="O372" s="164"/>
    </row>
    <row r="373" spans="1:15" ht="12.75">
      <c r="A373" s="171"/>
      <c r="B373" s="172"/>
      <c r="C373" s="173" t="s">
        <v>148</v>
      </c>
      <c r="D373" s="174"/>
      <c r="E373" s="175">
        <v>7.2</v>
      </c>
      <c r="F373" s="176"/>
      <c r="G373" s="177"/>
      <c r="O373" s="164"/>
    </row>
    <row r="374" spans="1:15" ht="12.75">
      <c r="A374" s="171"/>
      <c r="B374" s="172"/>
      <c r="C374" s="173" t="s">
        <v>158</v>
      </c>
      <c r="D374" s="174"/>
      <c r="E374" s="175">
        <v>0</v>
      </c>
      <c r="F374" s="176"/>
      <c r="G374" s="177"/>
      <c r="O374" s="164"/>
    </row>
    <row r="375" spans="1:15" ht="12.75">
      <c r="A375" s="171"/>
      <c r="B375" s="172"/>
      <c r="C375" s="173" t="s">
        <v>270</v>
      </c>
      <c r="D375" s="174"/>
      <c r="E375" s="175">
        <v>4.8</v>
      </c>
      <c r="F375" s="176"/>
      <c r="G375" s="177"/>
      <c r="O375" s="164"/>
    </row>
    <row r="376" spans="1:15" ht="12.75">
      <c r="A376" s="171"/>
      <c r="B376" s="172"/>
      <c r="C376" s="173" t="s">
        <v>119</v>
      </c>
      <c r="D376" s="174"/>
      <c r="E376" s="175">
        <v>0</v>
      </c>
      <c r="F376" s="176"/>
      <c r="G376" s="177"/>
      <c r="O376" s="164"/>
    </row>
    <row r="377" spans="1:15" ht="12.75">
      <c r="A377" s="171"/>
      <c r="B377" s="172"/>
      <c r="C377" s="173" t="s">
        <v>186</v>
      </c>
      <c r="D377" s="174"/>
      <c r="E377" s="175">
        <v>14.4</v>
      </c>
      <c r="F377" s="176"/>
      <c r="G377" s="177"/>
      <c r="O377" s="164"/>
    </row>
    <row r="378" spans="1:15" ht="12.75">
      <c r="A378" s="171"/>
      <c r="B378" s="172"/>
      <c r="C378" s="173" t="s">
        <v>149</v>
      </c>
      <c r="D378" s="174"/>
      <c r="E378" s="175">
        <v>0</v>
      </c>
      <c r="F378" s="176"/>
      <c r="G378" s="177"/>
      <c r="O378" s="164"/>
    </row>
    <row r="379" spans="1:15" ht="12.75">
      <c r="A379" s="171"/>
      <c r="B379" s="172"/>
      <c r="C379" s="173" t="s">
        <v>133</v>
      </c>
      <c r="D379" s="174"/>
      <c r="E379" s="175">
        <v>8.7</v>
      </c>
      <c r="F379" s="176"/>
      <c r="G379" s="177"/>
      <c r="O379" s="164"/>
    </row>
    <row r="380" spans="1:15" ht="12.75">
      <c r="A380" s="171"/>
      <c r="B380" s="172"/>
      <c r="C380" s="173" t="s">
        <v>120</v>
      </c>
      <c r="D380" s="174"/>
      <c r="E380" s="175">
        <v>0</v>
      </c>
      <c r="F380" s="176"/>
      <c r="G380" s="177"/>
      <c r="O380" s="164"/>
    </row>
    <row r="381" spans="1:15" ht="12.75">
      <c r="A381" s="171"/>
      <c r="B381" s="172"/>
      <c r="C381" s="173" t="s">
        <v>271</v>
      </c>
      <c r="D381" s="174"/>
      <c r="E381" s="175">
        <v>43.74</v>
      </c>
      <c r="F381" s="176"/>
      <c r="G381" s="177"/>
      <c r="O381" s="164"/>
    </row>
    <row r="382" spans="1:104" ht="12.75">
      <c r="A382" s="165">
        <v>13</v>
      </c>
      <c r="B382" s="166" t="s">
        <v>272</v>
      </c>
      <c r="C382" s="167" t="s">
        <v>273</v>
      </c>
      <c r="D382" s="168" t="s">
        <v>274</v>
      </c>
      <c r="E382" s="169">
        <v>7.4319</v>
      </c>
      <c r="F382" s="169">
        <v>0</v>
      </c>
      <c r="G382" s="170">
        <f>E382*F382</f>
        <v>0</v>
      </c>
      <c r="O382" s="164">
        <v>2</v>
      </c>
      <c r="AA382" s="138">
        <v>3</v>
      </c>
      <c r="AB382" s="138">
        <v>1</v>
      </c>
      <c r="AC382" s="138">
        <v>572410</v>
      </c>
      <c r="AZ382" s="138">
        <v>1</v>
      </c>
      <c r="BA382" s="138">
        <f>IF(AZ382=1,G382,0)</f>
        <v>0</v>
      </c>
      <c r="BB382" s="138">
        <f>IF(AZ382=2,G382,0)</f>
        <v>0</v>
      </c>
      <c r="BC382" s="138">
        <f>IF(AZ382=3,G382,0)</f>
        <v>0</v>
      </c>
      <c r="BD382" s="138">
        <f>IF(AZ382=4,G382,0)</f>
        <v>0</v>
      </c>
      <c r="BE382" s="138">
        <f>IF(AZ382=5,G382,0)</f>
        <v>0</v>
      </c>
      <c r="CZ382" s="138">
        <v>0.001</v>
      </c>
    </row>
    <row r="383" spans="1:15" ht="12.75">
      <c r="A383" s="171"/>
      <c r="B383" s="172"/>
      <c r="C383" s="173" t="s">
        <v>275</v>
      </c>
      <c r="D383" s="174"/>
      <c r="E383" s="175">
        <v>7.4319</v>
      </c>
      <c r="F383" s="176"/>
      <c r="G383" s="177"/>
      <c r="O383" s="164"/>
    </row>
    <row r="384" spans="1:57" ht="12.75">
      <c r="A384" s="178"/>
      <c r="B384" s="179" t="s">
        <v>70</v>
      </c>
      <c r="C384" s="180" t="str">
        <f>CONCATENATE(B11," ",C11)</f>
        <v>1 Zemní práce</v>
      </c>
      <c r="D384" s="178"/>
      <c r="E384" s="181"/>
      <c r="F384" s="181"/>
      <c r="G384" s="182">
        <f>SUM(G11:G383)</f>
        <v>0</v>
      </c>
      <c r="O384" s="164">
        <v>4</v>
      </c>
      <c r="BA384" s="183">
        <f>SUM(BA11:BA383)</f>
        <v>0</v>
      </c>
      <c r="BB384" s="183">
        <f>SUM(BB11:BB383)</f>
        <v>0</v>
      </c>
      <c r="BC384" s="183">
        <f>SUM(BC11:BC383)</f>
        <v>0</v>
      </c>
      <c r="BD384" s="183">
        <f>SUM(BD11:BD383)</f>
        <v>0</v>
      </c>
      <c r="BE384" s="183">
        <f>SUM(BE11:BE383)</f>
        <v>0</v>
      </c>
    </row>
    <row r="385" spans="1:15" ht="12.75">
      <c r="A385" s="157" t="s">
        <v>67</v>
      </c>
      <c r="B385" s="158" t="s">
        <v>276</v>
      </c>
      <c r="C385" s="159" t="s">
        <v>277</v>
      </c>
      <c r="D385" s="160"/>
      <c r="E385" s="161"/>
      <c r="F385" s="161"/>
      <c r="G385" s="162"/>
      <c r="H385" s="163"/>
      <c r="I385" s="163"/>
      <c r="O385" s="164">
        <v>1</v>
      </c>
    </row>
    <row r="386" spans="1:104" ht="12.75">
      <c r="A386" s="165">
        <v>14</v>
      </c>
      <c r="B386" s="166" t="s">
        <v>278</v>
      </c>
      <c r="C386" s="167" t="s">
        <v>279</v>
      </c>
      <c r="D386" s="168" t="s">
        <v>85</v>
      </c>
      <c r="E386" s="169">
        <v>504.55</v>
      </c>
      <c r="F386" s="169">
        <v>0</v>
      </c>
      <c r="G386" s="170">
        <f>E386*F386</f>
        <v>0</v>
      </c>
      <c r="O386" s="164">
        <v>2</v>
      </c>
      <c r="AA386" s="138">
        <v>1</v>
      </c>
      <c r="AB386" s="138">
        <v>1</v>
      </c>
      <c r="AC386" s="138">
        <v>1</v>
      </c>
      <c r="AZ386" s="138">
        <v>1</v>
      </c>
      <c r="BA386" s="138">
        <f>IF(AZ386=1,G386,0)</f>
        <v>0</v>
      </c>
      <c r="BB386" s="138">
        <f>IF(AZ386=2,G386,0)</f>
        <v>0</v>
      </c>
      <c r="BC386" s="138">
        <f>IF(AZ386=3,G386,0)</f>
        <v>0</v>
      </c>
      <c r="BD386" s="138">
        <f>IF(AZ386=4,G386,0)</f>
        <v>0</v>
      </c>
      <c r="BE386" s="138">
        <f>IF(AZ386=5,G386,0)</f>
        <v>0</v>
      </c>
      <c r="CZ386" s="138">
        <v>0.189</v>
      </c>
    </row>
    <row r="387" spans="1:15" ht="12.75">
      <c r="A387" s="171"/>
      <c r="B387" s="172"/>
      <c r="C387" s="173" t="s">
        <v>86</v>
      </c>
      <c r="D387" s="174"/>
      <c r="E387" s="175">
        <v>0</v>
      </c>
      <c r="F387" s="176"/>
      <c r="G387" s="177"/>
      <c r="O387" s="164"/>
    </row>
    <row r="388" spans="1:15" ht="12.75">
      <c r="A388" s="171"/>
      <c r="B388" s="172"/>
      <c r="C388" s="173" t="s">
        <v>256</v>
      </c>
      <c r="D388" s="174"/>
      <c r="E388" s="175">
        <v>145.8</v>
      </c>
      <c r="F388" s="176"/>
      <c r="G388" s="177"/>
      <c r="O388" s="164"/>
    </row>
    <row r="389" spans="1:15" ht="12.75">
      <c r="A389" s="171"/>
      <c r="B389" s="172"/>
      <c r="C389" s="173" t="s">
        <v>88</v>
      </c>
      <c r="D389" s="174"/>
      <c r="E389" s="175">
        <v>0</v>
      </c>
      <c r="F389" s="176"/>
      <c r="G389" s="177"/>
      <c r="O389" s="164"/>
    </row>
    <row r="390" spans="1:15" ht="12.75">
      <c r="A390" s="171"/>
      <c r="B390" s="172"/>
      <c r="C390" s="173" t="s">
        <v>257</v>
      </c>
      <c r="D390" s="174"/>
      <c r="E390" s="175">
        <v>2.08</v>
      </c>
      <c r="F390" s="176"/>
      <c r="G390" s="177"/>
      <c r="O390" s="164"/>
    </row>
    <row r="391" spans="1:15" ht="12.75">
      <c r="A391" s="171"/>
      <c r="B391" s="172"/>
      <c r="C391" s="173" t="s">
        <v>90</v>
      </c>
      <c r="D391" s="174"/>
      <c r="E391" s="175">
        <v>0</v>
      </c>
      <c r="F391" s="176"/>
      <c r="G391" s="177"/>
      <c r="O391" s="164"/>
    </row>
    <row r="392" spans="1:15" ht="12.75">
      <c r="A392" s="171"/>
      <c r="B392" s="172"/>
      <c r="C392" s="173" t="s">
        <v>183</v>
      </c>
      <c r="D392" s="174"/>
      <c r="E392" s="175">
        <v>24.3</v>
      </c>
      <c r="F392" s="176"/>
      <c r="G392" s="177"/>
      <c r="O392" s="164"/>
    </row>
    <row r="393" spans="1:15" ht="12.75">
      <c r="A393" s="171"/>
      <c r="B393" s="172"/>
      <c r="C393" s="173" t="s">
        <v>92</v>
      </c>
      <c r="D393" s="174"/>
      <c r="E393" s="175">
        <v>0</v>
      </c>
      <c r="F393" s="176"/>
      <c r="G393" s="177"/>
      <c r="O393" s="164"/>
    </row>
    <row r="394" spans="1:15" ht="12.75">
      <c r="A394" s="171"/>
      <c r="B394" s="172"/>
      <c r="C394" s="173" t="s">
        <v>184</v>
      </c>
      <c r="D394" s="174"/>
      <c r="E394" s="175">
        <v>29.7</v>
      </c>
      <c r="F394" s="176"/>
      <c r="G394" s="177"/>
      <c r="O394" s="164"/>
    </row>
    <row r="395" spans="1:15" ht="12.75">
      <c r="A395" s="171"/>
      <c r="B395" s="172"/>
      <c r="C395" s="173" t="s">
        <v>258</v>
      </c>
      <c r="D395" s="174"/>
      <c r="E395" s="175">
        <v>0</v>
      </c>
      <c r="F395" s="176"/>
      <c r="G395" s="177"/>
      <c r="O395" s="164"/>
    </row>
    <row r="396" spans="1:15" ht="12.75">
      <c r="A396" s="171"/>
      <c r="B396" s="172"/>
      <c r="C396" s="173" t="s">
        <v>259</v>
      </c>
      <c r="D396" s="174"/>
      <c r="E396" s="175">
        <v>2.25</v>
      </c>
      <c r="F396" s="176"/>
      <c r="G396" s="177"/>
      <c r="O396" s="164"/>
    </row>
    <row r="397" spans="1:15" ht="12.75">
      <c r="A397" s="171"/>
      <c r="B397" s="172"/>
      <c r="C397" s="173" t="s">
        <v>96</v>
      </c>
      <c r="D397" s="174"/>
      <c r="E397" s="175">
        <v>0</v>
      </c>
      <c r="F397" s="176"/>
      <c r="G397" s="177"/>
      <c r="O397" s="164"/>
    </row>
    <row r="398" spans="1:15" ht="12.75">
      <c r="A398" s="171"/>
      <c r="B398" s="172"/>
      <c r="C398" s="173" t="s">
        <v>186</v>
      </c>
      <c r="D398" s="174"/>
      <c r="E398" s="175">
        <v>14.4</v>
      </c>
      <c r="F398" s="176"/>
      <c r="G398" s="177"/>
      <c r="O398" s="164"/>
    </row>
    <row r="399" spans="1:15" ht="12.75">
      <c r="A399" s="171"/>
      <c r="B399" s="172"/>
      <c r="C399" s="173" t="s">
        <v>142</v>
      </c>
      <c r="D399" s="174"/>
      <c r="E399" s="175">
        <v>0</v>
      </c>
      <c r="F399" s="176"/>
      <c r="G399" s="177"/>
      <c r="O399" s="164"/>
    </row>
    <row r="400" spans="1:15" ht="12.75">
      <c r="A400" s="171"/>
      <c r="B400" s="172"/>
      <c r="C400" s="173" t="s">
        <v>260</v>
      </c>
      <c r="D400" s="174"/>
      <c r="E400" s="175">
        <v>4.86</v>
      </c>
      <c r="F400" s="176"/>
      <c r="G400" s="177"/>
      <c r="O400" s="164"/>
    </row>
    <row r="401" spans="1:15" ht="12.75">
      <c r="A401" s="171"/>
      <c r="B401" s="172"/>
      <c r="C401" s="173" t="s">
        <v>98</v>
      </c>
      <c r="D401" s="174"/>
      <c r="E401" s="175">
        <v>0</v>
      </c>
      <c r="F401" s="176"/>
      <c r="G401" s="177"/>
      <c r="O401" s="164"/>
    </row>
    <row r="402" spans="1:15" ht="12.75">
      <c r="A402" s="171"/>
      <c r="B402" s="172"/>
      <c r="C402" s="173" t="s">
        <v>261</v>
      </c>
      <c r="D402" s="174"/>
      <c r="E402" s="175">
        <v>10.8</v>
      </c>
      <c r="F402" s="176"/>
      <c r="G402" s="177"/>
      <c r="O402" s="164"/>
    </row>
    <row r="403" spans="1:15" ht="12.75">
      <c r="A403" s="171"/>
      <c r="B403" s="172"/>
      <c r="C403" s="173" t="s">
        <v>100</v>
      </c>
      <c r="D403" s="174"/>
      <c r="E403" s="175">
        <v>0</v>
      </c>
      <c r="F403" s="176"/>
      <c r="G403" s="177"/>
      <c r="O403" s="164"/>
    </row>
    <row r="404" spans="1:15" ht="12.75">
      <c r="A404" s="171"/>
      <c r="B404" s="172"/>
      <c r="C404" s="173" t="s">
        <v>262</v>
      </c>
      <c r="D404" s="174"/>
      <c r="E404" s="175">
        <v>6.12</v>
      </c>
      <c r="F404" s="176"/>
      <c r="G404" s="177"/>
      <c r="O404" s="164"/>
    </row>
    <row r="405" spans="1:15" ht="12.75">
      <c r="A405" s="171"/>
      <c r="B405" s="172"/>
      <c r="C405" s="173" t="s">
        <v>102</v>
      </c>
      <c r="D405" s="174"/>
      <c r="E405" s="175">
        <v>0</v>
      </c>
      <c r="F405" s="176"/>
      <c r="G405" s="177"/>
      <c r="O405" s="164"/>
    </row>
    <row r="406" spans="1:15" ht="12.75">
      <c r="A406" s="171"/>
      <c r="B406" s="172"/>
      <c r="C406" s="173" t="s">
        <v>263</v>
      </c>
      <c r="D406" s="174"/>
      <c r="E406" s="175">
        <v>28.8</v>
      </c>
      <c r="F406" s="176"/>
      <c r="G406" s="177"/>
      <c r="O406" s="164"/>
    </row>
    <row r="407" spans="1:15" ht="12.75">
      <c r="A407" s="171"/>
      <c r="B407" s="172"/>
      <c r="C407" s="173" t="s">
        <v>126</v>
      </c>
      <c r="D407" s="174"/>
      <c r="E407" s="175">
        <v>0</v>
      </c>
      <c r="F407" s="176"/>
      <c r="G407" s="177"/>
      <c r="O407" s="164"/>
    </row>
    <row r="408" spans="1:15" ht="12.75">
      <c r="A408" s="171"/>
      <c r="B408" s="172"/>
      <c r="C408" s="173" t="s">
        <v>127</v>
      </c>
      <c r="D408" s="174"/>
      <c r="E408" s="175">
        <v>11.55</v>
      </c>
      <c r="F408" s="176"/>
      <c r="G408" s="177"/>
      <c r="O408" s="164"/>
    </row>
    <row r="409" spans="1:15" ht="12.75">
      <c r="A409" s="171"/>
      <c r="B409" s="172"/>
      <c r="C409" s="173" t="s">
        <v>104</v>
      </c>
      <c r="D409" s="174"/>
      <c r="E409" s="175">
        <v>0</v>
      </c>
      <c r="F409" s="176"/>
      <c r="G409" s="177"/>
      <c r="O409" s="164"/>
    </row>
    <row r="410" spans="1:15" ht="12.75">
      <c r="A410" s="171"/>
      <c r="B410" s="172"/>
      <c r="C410" s="173" t="s">
        <v>192</v>
      </c>
      <c r="D410" s="174"/>
      <c r="E410" s="175">
        <v>8.82</v>
      </c>
      <c r="F410" s="176"/>
      <c r="G410" s="177"/>
      <c r="O410" s="164"/>
    </row>
    <row r="411" spans="1:15" ht="12.75">
      <c r="A411" s="171"/>
      <c r="B411" s="172"/>
      <c r="C411" s="173" t="s">
        <v>128</v>
      </c>
      <c r="D411" s="174"/>
      <c r="E411" s="175">
        <v>0</v>
      </c>
      <c r="F411" s="176"/>
      <c r="G411" s="177"/>
      <c r="O411" s="164"/>
    </row>
    <row r="412" spans="1:15" ht="12.75">
      <c r="A412" s="171"/>
      <c r="B412" s="172"/>
      <c r="C412" s="173" t="s">
        <v>264</v>
      </c>
      <c r="D412" s="174"/>
      <c r="E412" s="175">
        <v>9.14</v>
      </c>
      <c r="F412" s="176"/>
      <c r="G412" s="177"/>
      <c r="O412" s="164"/>
    </row>
    <row r="413" spans="1:15" ht="12.75">
      <c r="A413" s="171"/>
      <c r="B413" s="172"/>
      <c r="C413" s="173" t="s">
        <v>106</v>
      </c>
      <c r="D413" s="174"/>
      <c r="E413" s="175">
        <v>0</v>
      </c>
      <c r="F413" s="176"/>
      <c r="G413" s="177"/>
      <c r="O413" s="164"/>
    </row>
    <row r="414" spans="1:15" ht="12.75">
      <c r="A414" s="171"/>
      <c r="B414" s="172"/>
      <c r="C414" s="173" t="s">
        <v>265</v>
      </c>
      <c r="D414" s="174"/>
      <c r="E414" s="175">
        <v>9</v>
      </c>
      <c r="F414" s="176"/>
      <c r="G414" s="177"/>
      <c r="O414" s="164"/>
    </row>
    <row r="415" spans="1:15" ht="12.75">
      <c r="A415" s="171"/>
      <c r="B415" s="172"/>
      <c r="C415" s="173" t="s">
        <v>108</v>
      </c>
      <c r="D415" s="174"/>
      <c r="E415" s="175">
        <v>0</v>
      </c>
      <c r="F415" s="176"/>
      <c r="G415" s="177"/>
      <c r="O415" s="164"/>
    </row>
    <row r="416" spans="1:15" ht="12.75">
      <c r="A416" s="171"/>
      <c r="B416" s="172"/>
      <c r="C416" s="173" t="s">
        <v>266</v>
      </c>
      <c r="D416" s="174"/>
      <c r="E416" s="175">
        <v>10.44</v>
      </c>
      <c r="F416" s="176"/>
      <c r="G416" s="177"/>
      <c r="O416" s="164"/>
    </row>
    <row r="417" spans="1:15" ht="12.75">
      <c r="A417" s="171"/>
      <c r="B417" s="172"/>
      <c r="C417" s="173" t="s">
        <v>130</v>
      </c>
      <c r="D417" s="174"/>
      <c r="E417" s="175">
        <v>0</v>
      </c>
      <c r="F417" s="176"/>
      <c r="G417" s="177"/>
      <c r="O417" s="164"/>
    </row>
    <row r="418" spans="1:15" ht="12.75">
      <c r="A418" s="171"/>
      <c r="B418" s="172"/>
      <c r="C418" s="173" t="s">
        <v>267</v>
      </c>
      <c r="D418" s="174"/>
      <c r="E418" s="175">
        <v>10.18</v>
      </c>
      <c r="F418" s="176"/>
      <c r="G418" s="177"/>
      <c r="O418" s="164"/>
    </row>
    <row r="419" spans="1:15" ht="12.75">
      <c r="A419" s="171"/>
      <c r="B419" s="172"/>
      <c r="C419" s="173" t="s">
        <v>110</v>
      </c>
      <c r="D419" s="174"/>
      <c r="E419" s="175">
        <v>0</v>
      </c>
      <c r="F419" s="176"/>
      <c r="G419" s="177"/>
      <c r="O419" s="164"/>
    </row>
    <row r="420" spans="1:15" ht="12.75">
      <c r="A420" s="171"/>
      <c r="B420" s="172"/>
      <c r="C420" s="173" t="s">
        <v>263</v>
      </c>
      <c r="D420" s="174"/>
      <c r="E420" s="175">
        <v>28.8</v>
      </c>
      <c r="F420" s="176"/>
      <c r="G420" s="177"/>
      <c r="O420" s="164"/>
    </row>
    <row r="421" spans="1:15" ht="12.75">
      <c r="A421" s="171"/>
      <c r="B421" s="172"/>
      <c r="C421" s="173" t="s">
        <v>136</v>
      </c>
      <c r="D421" s="174"/>
      <c r="E421" s="175">
        <v>0</v>
      </c>
      <c r="F421" s="176"/>
      <c r="G421" s="177"/>
      <c r="O421" s="164"/>
    </row>
    <row r="422" spans="1:15" ht="12.75">
      <c r="A422" s="171"/>
      <c r="B422" s="172"/>
      <c r="C422" s="173" t="s">
        <v>268</v>
      </c>
      <c r="D422" s="174"/>
      <c r="E422" s="175">
        <v>9.57</v>
      </c>
      <c r="F422" s="176"/>
      <c r="G422" s="177"/>
      <c r="O422" s="164"/>
    </row>
    <row r="423" spans="1:15" ht="12.75">
      <c r="A423" s="171"/>
      <c r="B423" s="172"/>
      <c r="C423" s="173" t="s">
        <v>111</v>
      </c>
      <c r="D423" s="174"/>
      <c r="E423" s="175">
        <v>0</v>
      </c>
      <c r="F423" s="176"/>
      <c r="G423" s="177"/>
      <c r="O423" s="164"/>
    </row>
    <row r="424" spans="1:15" ht="12.75">
      <c r="A424" s="171"/>
      <c r="B424" s="172"/>
      <c r="C424" s="173" t="s">
        <v>263</v>
      </c>
      <c r="D424" s="174"/>
      <c r="E424" s="175">
        <v>28.8</v>
      </c>
      <c r="F424" s="176"/>
      <c r="G424" s="177"/>
      <c r="O424" s="164"/>
    </row>
    <row r="425" spans="1:15" ht="12.75">
      <c r="A425" s="171"/>
      <c r="B425" s="172"/>
      <c r="C425" s="173" t="s">
        <v>112</v>
      </c>
      <c r="D425" s="174"/>
      <c r="E425" s="175">
        <v>0</v>
      </c>
      <c r="F425" s="176"/>
      <c r="G425" s="177"/>
      <c r="O425" s="164"/>
    </row>
    <row r="426" spans="1:15" ht="12.75">
      <c r="A426" s="171"/>
      <c r="B426" s="172"/>
      <c r="C426" s="173" t="s">
        <v>113</v>
      </c>
      <c r="D426" s="174"/>
      <c r="E426" s="175">
        <v>6.6</v>
      </c>
      <c r="F426" s="176"/>
      <c r="G426" s="177"/>
      <c r="O426" s="164"/>
    </row>
    <row r="427" spans="1:15" ht="12.75">
      <c r="A427" s="171"/>
      <c r="B427" s="172"/>
      <c r="C427" s="173" t="s">
        <v>114</v>
      </c>
      <c r="D427" s="174"/>
      <c r="E427" s="175">
        <v>0</v>
      </c>
      <c r="F427" s="176"/>
      <c r="G427" s="177"/>
      <c r="O427" s="164"/>
    </row>
    <row r="428" spans="1:15" ht="12.75">
      <c r="A428" s="171"/>
      <c r="B428" s="172"/>
      <c r="C428" s="173" t="s">
        <v>269</v>
      </c>
      <c r="D428" s="174"/>
      <c r="E428" s="175">
        <v>2.7</v>
      </c>
      <c r="F428" s="176"/>
      <c r="G428" s="177"/>
      <c r="O428" s="164"/>
    </row>
    <row r="429" spans="1:15" ht="12.75">
      <c r="A429" s="171"/>
      <c r="B429" s="172"/>
      <c r="C429" s="173" t="s">
        <v>116</v>
      </c>
      <c r="D429" s="174"/>
      <c r="E429" s="175">
        <v>0</v>
      </c>
      <c r="F429" s="176"/>
      <c r="G429" s="177"/>
      <c r="O429" s="164"/>
    </row>
    <row r="430" spans="1:15" ht="12.75">
      <c r="A430" s="171"/>
      <c r="B430" s="172"/>
      <c r="C430" s="173" t="s">
        <v>265</v>
      </c>
      <c r="D430" s="174"/>
      <c r="E430" s="175">
        <v>9</v>
      </c>
      <c r="F430" s="176"/>
      <c r="G430" s="177"/>
      <c r="O430" s="164"/>
    </row>
    <row r="431" spans="1:15" ht="12.75">
      <c r="A431" s="171"/>
      <c r="B431" s="172"/>
      <c r="C431" s="173" t="s">
        <v>117</v>
      </c>
      <c r="D431" s="174"/>
      <c r="E431" s="175">
        <v>0</v>
      </c>
      <c r="F431" s="176"/>
      <c r="G431" s="177"/>
      <c r="O431" s="164"/>
    </row>
    <row r="432" spans="1:15" ht="12.75">
      <c r="A432" s="171"/>
      <c r="B432" s="172"/>
      <c r="C432" s="173" t="s">
        <v>118</v>
      </c>
      <c r="D432" s="174"/>
      <c r="E432" s="175">
        <v>12</v>
      </c>
      <c r="F432" s="176"/>
      <c r="G432" s="177"/>
      <c r="O432" s="164"/>
    </row>
    <row r="433" spans="1:15" ht="12.75">
      <c r="A433" s="171"/>
      <c r="B433" s="172"/>
      <c r="C433" s="173" t="s">
        <v>147</v>
      </c>
      <c r="D433" s="174"/>
      <c r="E433" s="175">
        <v>0</v>
      </c>
      <c r="F433" s="176"/>
      <c r="G433" s="177"/>
      <c r="O433" s="164"/>
    </row>
    <row r="434" spans="1:15" ht="12.75">
      <c r="A434" s="171"/>
      <c r="B434" s="172"/>
      <c r="C434" s="173" t="s">
        <v>148</v>
      </c>
      <c r="D434" s="174"/>
      <c r="E434" s="175">
        <v>7.2</v>
      </c>
      <c r="F434" s="176"/>
      <c r="G434" s="177"/>
      <c r="O434" s="164"/>
    </row>
    <row r="435" spans="1:15" ht="12.75">
      <c r="A435" s="171"/>
      <c r="B435" s="172"/>
      <c r="C435" s="173" t="s">
        <v>158</v>
      </c>
      <c r="D435" s="174"/>
      <c r="E435" s="175">
        <v>0</v>
      </c>
      <c r="F435" s="176"/>
      <c r="G435" s="177"/>
      <c r="O435" s="164"/>
    </row>
    <row r="436" spans="1:15" ht="12.75">
      <c r="A436" s="171"/>
      <c r="B436" s="172"/>
      <c r="C436" s="173" t="s">
        <v>270</v>
      </c>
      <c r="D436" s="174"/>
      <c r="E436" s="175">
        <v>4.8</v>
      </c>
      <c r="F436" s="176"/>
      <c r="G436" s="177"/>
      <c r="O436" s="164"/>
    </row>
    <row r="437" spans="1:15" ht="12.75">
      <c r="A437" s="171"/>
      <c r="B437" s="172"/>
      <c r="C437" s="173" t="s">
        <v>119</v>
      </c>
      <c r="D437" s="174"/>
      <c r="E437" s="175">
        <v>0</v>
      </c>
      <c r="F437" s="176"/>
      <c r="G437" s="177"/>
      <c r="O437" s="164"/>
    </row>
    <row r="438" spans="1:15" ht="12.75">
      <c r="A438" s="171"/>
      <c r="B438" s="172"/>
      <c r="C438" s="173" t="s">
        <v>186</v>
      </c>
      <c r="D438" s="174"/>
      <c r="E438" s="175">
        <v>14.4</v>
      </c>
      <c r="F438" s="176"/>
      <c r="G438" s="177"/>
      <c r="O438" s="164"/>
    </row>
    <row r="439" spans="1:15" ht="12.75">
      <c r="A439" s="171"/>
      <c r="B439" s="172"/>
      <c r="C439" s="173" t="s">
        <v>149</v>
      </c>
      <c r="D439" s="174"/>
      <c r="E439" s="175">
        <v>0</v>
      </c>
      <c r="F439" s="176"/>
      <c r="G439" s="177"/>
      <c r="O439" s="164"/>
    </row>
    <row r="440" spans="1:15" ht="12.75">
      <c r="A440" s="171"/>
      <c r="B440" s="172"/>
      <c r="C440" s="173" t="s">
        <v>133</v>
      </c>
      <c r="D440" s="174"/>
      <c r="E440" s="175">
        <v>8.7</v>
      </c>
      <c r="F440" s="176"/>
      <c r="G440" s="177"/>
      <c r="O440" s="164"/>
    </row>
    <row r="441" spans="1:15" ht="12.75">
      <c r="A441" s="171"/>
      <c r="B441" s="172"/>
      <c r="C441" s="173" t="s">
        <v>120</v>
      </c>
      <c r="D441" s="174"/>
      <c r="E441" s="175">
        <v>0</v>
      </c>
      <c r="F441" s="176"/>
      <c r="G441" s="177"/>
      <c r="O441" s="164"/>
    </row>
    <row r="442" spans="1:15" ht="12.75">
      <c r="A442" s="171"/>
      <c r="B442" s="172"/>
      <c r="C442" s="173" t="s">
        <v>271</v>
      </c>
      <c r="D442" s="174"/>
      <c r="E442" s="175">
        <v>43.74</v>
      </c>
      <c r="F442" s="176"/>
      <c r="G442" s="177"/>
      <c r="O442" s="164"/>
    </row>
    <row r="443" spans="1:104" ht="12.75">
      <c r="A443" s="165">
        <v>15</v>
      </c>
      <c r="B443" s="166" t="s">
        <v>280</v>
      </c>
      <c r="C443" s="167" t="s">
        <v>281</v>
      </c>
      <c r="D443" s="168" t="s">
        <v>282</v>
      </c>
      <c r="E443" s="169">
        <v>2.8272</v>
      </c>
      <c r="F443" s="169">
        <v>0</v>
      </c>
      <c r="G443" s="170">
        <f>E443*F443</f>
        <v>0</v>
      </c>
      <c r="O443" s="164">
        <v>2</v>
      </c>
      <c r="AA443" s="138">
        <v>1</v>
      </c>
      <c r="AB443" s="138">
        <v>1</v>
      </c>
      <c r="AC443" s="138">
        <v>1</v>
      </c>
      <c r="AZ443" s="138">
        <v>1</v>
      </c>
      <c r="BA443" s="138">
        <f>IF(AZ443=1,G443,0)</f>
        <v>0</v>
      </c>
      <c r="BB443" s="138">
        <f>IF(AZ443=2,G443,0)</f>
        <v>0</v>
      </c>
      <c r="BC443" s="138">
        <f>IF(AZ443=3,G443,0)</f>
        <v>0</v>
      </c>
      <c r="BD443" s="138">
        <f>IF(AZ443=4,G443,0)</f>
        <v>0</v>
      </c>
      <c r="BE443" s="138">
        <f>IF(AZ443=5,G443,0)</f>
        <v>0</v>
      </c>
      <c r="CZ443" s="138">
        <v>1.028</v>
      </c>
    </row>
    <row r="444" spans="1:15" ht="12.75">
      <c r="A444" s="171"/>
      <c r="B444" s="172"/>
      <c r="C444" s="173" t="s">
        <v>140</v>
      </c>
      <c r="D444" s="174"/>
      <c r="E444" s="175">
        <v>0</v>
      </c>
      <c r="F444" s="176"/>
      <c r="G444" s="177"/>
      <c r="O444" s="164"/>
    </row>
    <row r="445" spans="1:15" ht="12.75">
      <c r="A445" s="171"/>
      <c r="B445" s="172"/>
      <c r="C445" s="173" t="s">
        <v>283</v>
      </c>
      <c r="D445" s="174"/>
      <c r="E445" s="175">
        <v>0.152</v>
      </c>
      <c r="F445" s="176"/>
      <c r="G445" s="177"/>
      <c r="O445" s="164"/>
    </row>
    <row r="446" spans="1:15" ht="12.75">
      <c r="A446" s="171"/>
      <c r="B446" s="172"/>
      <c r="C446" s="173" t="s">
        <v>90</v>
      </c>
      <c r="D446" s="174"/>
      <c r="E446" s="175">
        <v>0</v>
      </c>
      <c r="F446" s="176"/>
      <c r="G446" s="177"/>
      <c r="O446" s="164"/>
    </row>
    <row r="447" spans="1:15" ht="12.75">
      <c r="A447" s="171"/>
      <c r="B447" s="172"/>
      <c r="C447" s="173" t="s">
        <v>283</v>
      </c>
      <c r="D447" s="174"/>
      <c r="E447" s="175">
        <v>0.152</v>
      </c>
      <c r="F447" s="176"/>
      <c r="G447" s="177"/>
      <c r="O447" s="164"/>
    </row>
    <row r="448" spans="1:15" ht="12.75">
      <c r="A448" s="171"/>
      <c r="B448" s="172"/>
      <c r="C448" s="173" t="s">
        <v>92</v>
      </c>
      <c r="D448" s="174"/>
      <c r="E448" s="175">
        <v>0</v>
      </c>
      <c r="F448" s="176"/>
      <c r="G448" s="177"/>
      <c r="O448" s="164"/>
    </row>
    <row r="449" spans="1:15" ht="12.75">
      <c r="A449" s="171"/>
      <c r="B449" s="172"/>
      <c r="C449" s="173" t="s">
        <v>283</v>
      </c>
      <c r="D449" s="174"/>
      <c r="E449" s="175">
        <v>0.152</v>
      </c>
      <c r="F449" s="176"/>
      <c r="G449" s="177"/>
      <c r="O449" s="164"/>
    </row>
    <row r="450" spans="1:15" ht="12.75">
      <c r="A450" s="171"/>
      <c r="B450" s="172"/>
      <c r="C450" s="173" t="s">
        <v>142</v>
      </c>
      <c r="D450" s="174"/>
      <c r="E450" s="175">
        <v>0</v>
      </c>
      <c r="F450" s="176"/>
      <c r="G450" s="177"/>
      <c r="O450" s="164"/>
    </row>
    <row r="451" spans="1:15" ht="12.75">
      <c r="A451" s="171"/>
      <c r="B451" s="172"/>
      <c r="C451" s="173" t="s">
        <v>284</v>
      </c>
      <c r="D451" s="174"/>
      <c r="E451" s="175">
        <v>0.2052</v>
      </c>
      <c r="F451" s="176"/>
      <c r="G451" s="177"/>
      <c r="O451" s="164"/>
    </row>
    <row r="452" spans="1:15" ht="12.75">
      <c r="A452" s="171"/>
      <c r="B452" s="172"/>
      <c r="C452" s="173" t="s">
        <v>100</v>
      </c>
      <c r="D452" s="174"/>
      <c r="E452" s="175">
        <v>0</v>
      </c>
      <c r="F452" s="176"/>
      <c r="G452" s="177"/>
      <c r="O452" s="164"/>
    </row>
    <row r="453" spans="1:15" ht="12.75">
      <c r="A453" s="171"/>
      <c r="B453" s="172"/>
      <c r="C453" s="173" t="s">
        <v>285</v>
      </c>
      <c r="D453" s="174"/>
      <c r="E453" s="175">
        <v>0.228</v>
      </c>
      <c r="F453" s="176"/>
      <c r="G453" s="177"/>
      <c r="O453" s="164"/>
    </row>
    <row r="454" spans="1:15" ht="12.75">
      <c r="A454" s="171"/>
      <c r="B454" s="172"/>
      <c r="C454" s="173" t="s">
        <v>126</v>
      </c>
      <c r="D454" s="174"/>
      <c r="E454" s="175">
        <v>0</v>
      </c>
      <c r="F454" s="176"/>
      <c r="G454" s="177"/>
      <c r="O454" s="164"/>
    </row>
    <row r="455" spans="1:15" ht="12.75">
      <c r="A455" s="171"/>
      <c r="B455" s="172"/>
      <c r="C455" s="173" t="s">
        <v>286</v>
      </c>
      <c r="D455" s="174"/>
      <c r="E455" s="175">
        <v>0.266</v>
      </c>
      <c r="F455" s="176"/>
      <c r="G455" s="177"/>
      <c r="O455" s="164"/>
    </row>
    <row r="456" spans="1:15" ht="12.75">
      <c r="A456" s="171"/>
      <c r="B456" s="172"/>
      <c r="C456" s="173" t="s">
        <v>128</v>
      </c>
      <c r="D456" s="174"/>
      <c r="E456" s="175">
        <v>0</v>
      </c>
      <c r="F456" s="176"/>
      <c r="G456" s="177"/>
      <c r="O456" s="164"/>
    </row>
    <row r="457" spans="1:15" ht="12.75">
      <c r="A457" s="171"/>
      <c r="B457" s="172"/>
      <c r="C457" s="173" t="s">
        <v>285</v>
      </c>
      <c r="D457" s="174"/>
      <c r="E457" s="175">
        <v>0.228</v>
      </c>
      <c r="F457" s="176"/>
      <c r="G457" s="177"/>
      <c r="O457" s="164"/>
    </row>
    <row r="458" spans="1:15" ht="12.75">
      <c r="A458" s="171"/>
      <c r="B458" s="172"/>
      <c r="C458" s="173" t="s">
        <v>130</v>
      </c>
      <c r="D458" s="174"/>
      <c r="E458" s="175">
        <v>0</v>
      </c>
      <c r="F458" s="176"/>
      <c r="G458" s="177"/>
      <c r="O458" s="164"/>
    </row>
    <row r="459" spans="1:15" ht="12.75">
      <c r="A459" s="171"/>
      <c r="B459" s="172"/>
      <c r="C459" s="173" t="s">
        <v>287</v>
      </c>
      <c r="D459" s="174"/>
      <c r="E459" s="175">
        <v>0.2432</v>
      </c>
      <c r="F459" s="176"/>
      <c r="G459" s="177"/>
      <c r="O459" s="164"/>
    </row>
    <row r="460" spans="1:15" ht="12.75">
      <c r="A460" s="171"/>
      <c r="B460" s="172"/>
      <c r="C460" s="173" t="s">
        <v>136</v>
      </c>
      <c r="D460" s="174"/>
      <c r="E460" s="175">
        <v>0</v>
      </c>
      <c r="F460" s="176"/>
      <c r="G460" s="177"/>
      <c r="O460" s="164"/>
    </row>
    <row r="461" spans="1:15" ht="12.75">
      <c r="A461" s="171"/>
      <c r="B461" s="172"/>
      <c r="C461" s="173" t="s">
        <v>288</v>
      </c>
      <c r="D461" s="174"/>
      <c r="E461" s="175">
        <v>0.2508</v>
      </c>
      <c r="F461" s="176"/>
      <c r="G461" s="177"/>
      <c r="O461" s="164"/>
    </row>
    <row r="462" spans="1:15" ht="12.75">
      <c r="A462" s="171"/>
      <c r="B462" s="172"/>
      <c r="C462" s="173" t="s">
        <v>117</v>
      </c>
      <c r="D462" s="174"/>
      <c r="E462" s="175">
        <v>0</v>
      </c>
      <c r="F462" s="176"/>
      <c r="G462" s="177"/>
      <c r="O462" s="164"/>
    </row>
    <row r="463" spans="1:15" ht="12.75">
      <c r="A463" s="171"/>
      <c r="B463" s="172"/>
      <c r="C463" s="173" t="s">
        <v>289</v>
      </c>
      <c r="D463" s="174"/>
      <c r="E463" s="175">
        <v>0.304</v>
      </c>
      <c r="F463" s="176"/>
      <c r="G463" s="177"/>
      <c r="O463" s="164"/>
    </row>
    <row r="464" spans="1:15" ht="12.75">
      <c r="A464" s="171"/>
      <c r="B464" s="172"/>
      <c r="C464" s="173" t="s">
        <v>158</v>
      </c>
      <c r="D464" s="174"/>
      <c r="E464" s="175">
        <v>0</v>
      </c>
      <c r="F464" s="176"/>
      <c r="G464" s="177"/>
      <c r="O464" s="164"/>
    </row>
    <row r="465" spans="1:15" ht="12.75">
      <c r="A465" s="171"/>
      <c r="B465" s="172"/>
      <c r="C465" s="173" t="s">
        <v>289</v>
      </c>
      <c r="D465" s="174"/>
      <c r="E465" s="175">
        <v>0.304</v>
      </c>
      <c r="F465" s="176"/>
      <c r="G465" s="177"/>
      <c r="O465" s="164"/>
    </row>
    <row r="466" spans="1:15" ht="12.75">
      <c r="A466" s="171"/>
      <c r="B466" s="172"/>
      <c r="C466" s="173" t="s">
        <v>149</v>
      </c>
      <c r="D466" s="174"/>
      <c r="E466" s="175">
        <v>0</v>
      </c>
      <c r="F466" s="176"/>
      <c r="G466" s="177"/>
      <c r="O466" s="164"/>
    </row>
    <row r="467" spans="1:15" ht="12.75">
      <c r="A467" s="171"/>
      <c r="B467" s="172"/>
      <c r="C467" s="173" t="s">
        <v>285</v>
      </c>
      <c r="D467" s="174"/>
      <c r="E467" s="175">
        <v>0.228</v>
      </c>
      <c r="F467" s="176"/>
      <c r="G467" s="177"/>
      <c r="O467" s="164"/>
    </row>
    <row r="468" spans="1:15" ht="12.75">
      <c r="A468" s="171"/>
      <c r="B468" s="172"/>
      <c r="C468" s="173" t="s">
        <v>150</v>
      </c>
      <c r="D468" s="174"/>
      <c r="E468" s="175">
        <v>0</v>
      </c>
      <c r="F468" s="176"/>
      <c r="G468" s="177"/>
      <c r="O468" s="164"/>
    </row>
    <row r="469" spans="1:15" ht="12.75">
      <c r="A469" s="171"/>
      <c r="B469" s="172"/>
      <c r="C469" s="173" t="s">
        <v>290</v>
      </c>
      <c r="D469" s="174"/>
      <c r="E469" s="175">
        <v>0.114</v>
      </c>
      <c r="F469" s="176"/>
      <c r="G469" s="177"/>
      <c r="O469" s="164"/>
    </row>
    <row r="470" spans="1:104" ht="12.75">
      <c r="A470" s="165">
        <v>16</v>
      </c>
      <c r="B470" s="166" t="s">
        <v>291</v>
      </c>
      <c r="C470" s="167" t="s">
        <v>292</v>
      </c>
      <c r="D470" s="168" t="s">
        <v>85</v>
      </c>
      <c r="E470" s="169">
        <v>400.42</v>
      </c>
      <c r="F470" s="169">
        <v>0</v>
      </c>
      <c r="G470" s="170">
        <f>E470*F470</f>
        <v>0</v>
      </c>
      <c r="O470" s="164">
        <v>2</v>
      </c>
      <c r="AA470" s="138">
        <v>1</v>
      </c>
      <c r="AB470" s="138">
        <v>1</v>
      </c>
      <c r="AC470" s="138">
        <v>1</v>
      </c>
      <c r="AZ470" s="138">
        <v>1</v>
      </c>
      <c r="BA470" s="138">
        <f>IF(AZ470=1,G470,0)</f>
        <v>0</v>
      </c>
      <c r="BB470" s="138">
        <f>IF(AZ470=2,G470,0)</f>
        <v>0</v>
      </c>
      <c r="BC470" s="138">
        <f>IF(AZ470=3,G470,0)</f>
        <v>0</v>
      </c>
      <c r="BD470" s="138">
        <f>IF(AZ470=4,G470,0)</f>
        <v>0</v>
      </c>
      <c r="BE470" s="138">
        <f>IF(AZ470=5,G470,0)</f>
        <v>0</v>
      </c>
      <c r="CZ470" s="138">
        <v>0.307</v>
      </c>
    </row>
    <row r="471" spans="1:15" ht="12.75">
      <c r="A471" s="171"/>
      <c r="B471" s="172"/>
      <c r="C471" s="173" t="s">
        <v>86</v>
      </c>
      <c r="D471" s="174"/>
      <c r="E471" s="175">
        <v>0</v>
      </c>
      <c r="F471" s="176"/>
      <c r="G471" s="177"/>
      <c r="O471" s="164"/>
    </row>
    <row r="472" spans="1:15" ht="12.75">
      <c r="A472" s="171"/>
      <c r="B472" s="172"/>
      <c r="C472" s="173" t="s">
        <v>293</v>
      </c>
      <c r="D472" s="174"/>
      <c r="E472" s="175">
        <v>113.4</v>
      </c>
      <c r="F472" s="176"/>
      <c r="G472" s="177"/>
      <c r="O472" s="164"/>
    </row>
    <row r="473" spans="1:15" ht="12.75">
      <c r="A473" s="171"/>
      <c r="B473" s="172"/>
      <c r="C473" s="173" t="s">
        <v>88</v>
      </c>
      <c r="D473" s="174"/>
      <c r="E473" s="175">
        <v>0</v>
      </c>
      <c r="F473" s="176"/>
      <c r="G473" s="177"/>
      <c r="O473" s="164"/>
    </row>
    <row r="474" spans="1:15" ht="12.75">
      <c r="A474" s="171"/>
      <c r="B474" s="172"/>
      <c r="C474" s="173" t="s">
        <v>294</v>
      </c>
      <c r="D474" s="174"/>
      <c r="E474" s="175">
        <v>1.82</v>
      </c>
      <c r="F474" s="176"/>
      <c r="G474" s="177"/>
      <c r="O474" s="164"/>
    </row>
    <row r="475" spans="1:15" ht="12.75">
      <c r="A475" s="171"/>
      <c r="B475" s="172"/>
      <c r="C475" s="173" t="s">
        <v>90</v>
      </c>
      <c r="D475" s="174"/>
      <c r="E475" s="175">
        <v>0</v>
      </c>
      <c r="F475" s="176"/>
      <c r="G475" s="177"/>
      <c r="O475" s="164"/>
    </row>
    <row r="476" spans="1:15" ht="12.75">
      <c r="A476" s="171"/>
      <c r="B476" s="172"/>
      <c r="C476" s="173" t="s">
        <v>295</v>
      </c>
      <c r="D476" s="174"/>
      <c r="E476" s="175">
        <v>18.9</v>
      </c>
      <c r="F476" s="176"/>
      <c r="G476" s="177"/>
      <c r="O476" s="164"/>
    </row>
    <row r="477" spans="1:15" ht="12.75">
      <c r="A477" s="171"/>
      <c r="B477" s="172"/>
      <c r="C477" s="173" t="s">
        <v>92</v>
      </c>
      <c r="D477" s="174"/>
      <c r="E477" s="175">
        <v>0</v>
      </c>
      <c r="F477" s="176"/>
      <c r="G477" s="177"/>
      <c r="O477" s="164"/>
    </row>
    <row r="478" spans="1:15" ht="12.75">
      <c r="A478" s="171"/>
      <c r="B478" s="172"/>
      <c r="C478" s="173" t="s">
        <v>296</v>
      </c>
      <c r="D478" s="174"/>
      <c r="E478" s="175">
        <v>23.1</v>
      </c>
      <c r="F478" s="176"/>
      <c r="G478" s="177"/>
      <c r="O478" s="164"/>
    </row>
    <row r="479" spans="1:15" ht="12.75">
      <c r="A479" s="171"/>
      <c r="B479" s="172"/>
      <c r="C479" s="173" t="s">
        <v>258</v>
      </c>
      <c r="D479" s="174"/>
      <c r="E479" s="175">
        <v>0</v>
      </c>
      <c r="F479" s="176"/>
      <c r="G479" s="177"/>
      <c r="O479" s="164"/>
    </row>
    <row r="480" spans="1:15" ht="12.75">
      <c r="A480" s="171"/>
      <c r="B480" s="172"/>
      <c r="C480" s="173" t="s">
        <v>297</v>
      </c>
      <c r="D480" s="174"/>
      <c r="E480" s="175">
        <v>2.1</v>
      </c>
      <c r="F480" s="176"/>
      <c r="G480" s="177"/>
      <c r="O480" s="164"/>
    </row>
    <row r="481" spans="1:15" ht="12.75">
      <c r="A481" s="171"/>
      <c r="B481" s="172"/>
      <c r="C481" s="173" t="s">
        <v>96</v>
      </c>
      <c r="D481" s="174"/>
      <c r="E481" s="175">
        <v>0</v>
      </c>
      <c r="F481" s="176"/>
      <c r="G481" s="177"/>
      <c r="O481" s="164"/>
    </row>
    <row r="482" spans="1:15" ht="12.75">
      <c r="A482" s="171"/>
      <c r="B482" s="172"/>
      <c r="C482" s="173" t="s">
        <v>298</v>
      </c>
      <c r="D482" s="174"/>
      <c r="E482" s="175">
        <v>11.2</v>
      </c>
      <c r="F482" s="176"/>
      <c r="G482" s="177"/>
      <c r="O482" s="164"/>
    </row>
    <row r="483" spans="1:15" ht="12.75">
      <c r="A483" s="171"/>
      <c r="B483" s="172"/>
      <c r="C483" s="173" t="s">
        <v>142</v>
      </c>
      <c r="D483" s="174"/>
      <c r="E483" s="175">
        <v>0</v>
      </c>
      <c r="F483" s="176"/>
      <c r="G483" s="177"/>
      <c r="O483" s="164"/>
    </row>
    <row r="484" spans="1:15" ht="12.75">
      <c r="A484" s="171"/>
      <c r="B484" s="172"/>
      <c r="C484" s="173" t="s">
        <v>299</v>
      </c>
      <c r="D484" s="174"/>
      <c r="E484" s="175">
        <v>3.78</v>
      </c>
      <c r="F484" s="176"/>
      <c r="G484" s="177"/>
      <c r="O484" s="164"/>
    </row>
    <row r="485" spans="1:15" ht="12.75">
      <c r="A485" s="171"/>
      <c r="B485" s="172"/>
      <c r="C485" s="173" t="s">
        <v>98</v>
      </c>
      <c r="D485" s="174"/>
      <c r="E485" s="175">
        <v>0</v>
      </c>
      <c r="F485" s="176"/>
      <c r="G485" s="177"/>
      <c r="O485" s="164"/>
    </row>
    <row r="486" spans="1:15" ht="12.75">
      <c r="A486" s="171"/>
      <c r="B486" s="172"/>
      <c r="C486" s="173" t="s">
        <v>300</v>
      </c>
      <c r="D486" s="174"/>
      <c r="E486" s="175">
        <v>8.4</v>
      </c>
      <c r="F486" s="176"/>
      <c r="G486" s="177"/>
      <c r="O486" s="164"/>
    </row>
    <row r="487" spans="1:15" ht="12.75">
      <c r="A487" s="171"/>
      <c r="B487" s="172"/>
      <c r="C487" s="173" t="s">
        <v>100</v>
      </c>
      <c r="D487" s="174"/>
      <c r="E487" s="175">
        <v>0</v>
      </c>
      <c r="F487" s="176"/>
      <c r="G487" s="177"/>
      <c r="O487" s="164"/>
    </row>
    <row r="488" spans="1:15" ht="12.75">
      <c r="A488" s="171"/>
      <c r="B488" s="172"/>
      <c r="C488" s="173" t="s">
        <v>101</v>
      </c>
      <c r="D488" s="174"/>
      <c r="E488" s="175">
        <v>5.4</v>
      </c>
      <c r="F488" s="176"/>
      <c r="G488" s="177"/>
      <c r="O488" s="164"/>
    </row>
    <row r="489" spans="1:15" ht="12.75">
      <c r="A489" s="171"/>
      <c r="B489" s="172"/>
      <c r="C489" s="173" t="s">
        <v>102</v>
      </c>
      <c r="D489" s="174"/>
      <c r="E489" s="175">
        <v>0</v>
      </c>
      <c r="F489" s="176"/>
      <c r="G489" s="177"/>
      <c r="O489" s="164"/>
    </row>
    <row r="490" spans="1:15" ht="12.75">
      <c r="A490" s="171"/>
      <c r="B490" s="172"/>
      <c r="C490" s="173" t="s">
        <v>301</v>
      </c>
      <c r="D490" s="174"/>
      <c r="E490" s="175">
        <v>22.4</v>
      </c>
      <c r="F490" s="176"/>
      <c r="G490" s="177"/>
      <c r="O490" s="164"/>
    </row>
    <row r="491" spans="1:15" ht="12.75">
      <c r="A491" s="171"/>
      <c r="B491" s="172"/>
      <c r="C491" s="173" t="s">
        <v>126</v>
      </c>
      <c r="D491" s="174"/>
      <c r="E491" s="175">
        <v>0</v>
      </c>
      <c r="F491" s="176"/>
      <c r="G491" s="177"/>
      <c r="O491" s="164"/>
    </row>
    <row r="492" spans="1:15" ht="12.75">
      <c r="A492" s="171"/>
      <c r="B492" s="172"/>
      <c r="C492" s="173" t="s">
        <v>302</v>
      </c>
      <c r="D492" s="174"/>
      <c r="E492" s="175">
        <v>9.82</v>
      </c>
      <c r="F492" s="176"/>
      <c r="G492" s="177"/>
      <c r="O492" s="164"/>
    </row>
    <row r="493" spans="1:15" ht="12.75">
      <c r="A493" s="171"/>
      <c r="B493" s="172"/>
      <c r="C493" s="173" t="s">
        <v>104</v>
      </c>
      <c r="D493" s="174"/>
      <c r="E493" s="175">
        <v>0</v>
      </c>
      <c r="F493" s="176"/>
      <c r="G493" s="177"/>
      <c r="O493" s="164"/>
    </row>
    <row r="494" spans="1:15" ht="12.75">
      <c r="A494" s="171"/>
      <c r="B494" s="172"/>
      <c r="C494" s="173" t="s">
        <v>303</v>
      </c>
      <c r="D494" s="174"/>
      <c r="E494" s="175">
        <v>6.86</v>
      </c>
      <c r="F494" s="176"/>
      <c r="G494" s="177"/>
      <c r="O494" s="164"/>
    </row>
    <row r="495" spans="1:15" ht="12.75">
      <c r="A495" s="171"/>
      <c r="B495" s="172"/>
      <c r="C495" s="173" t="s">
        <v>128</v>
      </c>
      <c r="D495" s="174"/>
      <c r="E495" s="175">
        <v>0</v>
      </c>
      <c r="F495" s="176"/>
      <c r="G495" s="177"/>
      <c r="O495" s="164"/>
    </row>
    <row r="496" spans="1:15" ht="12.75">
      <c r="A496" s="171"/>
      <c r="B496" s="172"/>
      <c r="C496" s="173" t="s">
        <v>129</v>
      </c>
      <c r="D496" s="174"/>
      <c r="E496" s="175">
        <v>7.5</v>
      </c>
      <c r="F496" s="176"/>
      <c r="G496" s="177"/>
      <c r="O496" s="164"/>
    </row>
    <row r="497" spans="1:15" ht="12.75">
      <c r="A497" s="171"/>
      <c r="B497" s="172"/>
      <c r="C497" s="173" t="s">
        <v>106</v>
      </c>
      <c r="D497" s="174"/>
      <c r="E497" s="175">
        <v>0</v>
      </c>
      <c r="F497" s="176"/>
      <c r="G497" s="177"/>
      <c r="O497" s="164"/>
    </row>
    <row r="498" spans="1:15" ht="12.75">
      <c r="A498" s="171"/>
      <c r="B498" s="172"/>
      <c r="C498" s="173" t="s">
        <v>304</v>
      </c>
      <c r="D498" s="174"/>
      <c r="E498" s="175">
        <v>7</v>
      </c>
      <c r="F498" s="176"/>
      <c r="G498" s="177"/>
      <c r="O498" s="164"/>
    </row>
    <row r="499" spans="1:15" ht="12.75">
      <c r="A499" s="171"/>
      <c r="B499" s="172"/>
      <c r="C499" s="173" t="s">
        <v>108</v>
      </c>
      <c r="D499" s="174"/>
      <c r="E499" s="175">
        <v>0</v>
      </c>
      <c r="F499" s="176"/>
      <c r="G499" s="177"/>
      <c r="O499" s="164"/>
    </row>
    <row r="500" spans="1:15" ht="12.75">
      <c r="A500" s="171"/>
      <c r="B500" s="172"/>
      <c r="C500" s="173" t="s">
        <v>305</v>
      </c>
      <c r="D500" s="174"/>
      <c r="E500" s="175">
        <v>8.12</v>
      </c>
      <c r="F500" s="176"/>
      <c r="G500" s="177"/>
      <c r="O500" s="164"/>
    </row>
    <row r="501" spans="1:15" ht="12.75">
      <c r="A501" s="171"/>
      <c r="B501" s="172"/>
      <c r="C501" s="173" t="s">
        <v>130</v>
      </c>
      <c r="D501" s="174"/>
      <c r="E501" s="175">
        <v>0</v>
      </c>
      <c r="F501" s="176"/>
      <c r="G501" s="177"/>
      <c r="O501" s="164"/>
    </row>
    <row r="502" spans="1:15" ht="12.75">
      <c r="A502" s="171"/>
      <c r="B502" s="172"/>
      <c r="C502" s="173" t="s">
        <v>306</v>
      </c>
      <c r="D502" s="174"/>
      <c r="E502" s="175">
        <v>8.38</v>
      </c>
      <c r="F502" s="176"/>
      <c r="G502" s="177"/>
      <c r="O502" s="164"/>
    </row>
    <row r="503" spans="1:15" ht="12.75">
      <c r="A503" s="171"/>
      <c r="B503" s="172"/>
      <c r="C503" s="173" t="s">
        <v>110</v>
      </c>
      <c r="D503" s="174"/>
      <c r="E503" s="175">
        <v>0</v>
      </c>
      <c r="F503" s="176"/>
      <c r="G503" s="177"/>
      <c r="O503" s="164"/>
    </row>
    <row r="504" spans="1:15" ht="12.75">
      <c r="A504" s="171"/>
      <c r="B504" s="172"/>
      <c r="C504" s="173" t="s">
        <v>301</v>
      </c>
      <c r="D504" s="174"/>
      <c r="E504" s="175">
        <v>22.4</v>
      </c>
      <c r="F504" s="176"/>
      <c r="G504" s="177"/>
      <c r="O504" s="164"/>
    </row>
    <row r="505" spans="1:15" ht="12.75">
      <c r="A505" s="171"/>
      <c r="B505" s="172"/>
      <c r="C505" s="173" t="s">
        <v>136</v>
      </c>
      <c r="D505" s="174"/>
      <c r="E505" s="175">
        <v>0</v>
      </c>
      <c r="F505" s="176"/>
      <c r="G505" s="177"/>
      <c r="O505" s="164"/>
    </row>
    <row r="506" spans="1:15" ht="12.75">
      <c r="A506" s="171"/>
      <c r="B506" s="172"/>
      <c r="C506" s="173" t="s">
        <v>307</v>
      </c>
      <c r="D506" s="174"/>
      <c r="E506" s="175">
        <v>8.22</v>
      </c>
      <c r="F506" s="176"/>
      <c r="G506" s="177"/>
      <c r="O506" s="164"/>
    </row>
    <row r="507" spans="1:15" ht="12.75">
      <c r="A507" s="171"/>
      <c r="B507" s="172"/>
      <c r="C507" s="173" t="s">
        <v>111</v>
      </c>
      <c r="D507" s="174"/>
      <c r="E507" s="175">
        <v>0</v>
      </c>
      <c r="F507" s="176"/>
      <c r="G507" s="177"/>
      <c r="O507" s="164"/>
    </row>
    <row r="508" spans="1:15" ht="12.75">
      <c r="A508" s="171"/>
      <c r="B508" s="172"/>
      <c r="C508" s="173" t="s">
        <v>301</v>
      </c>
      <c r="D508" s="174"/>
      <c r="E508" s="175">
        <v>22.4</v>
      </c>
      <c r="F508" s="176"/>
      <c r="G508" s="177"/>
      <c r="O508" s="164"/>
    </row>
    <row r="509" spans="1:15" ht="12.75">
      <c r="A509" s="171"/>
      <c r="B509" s="172"/>
      <c r="C509" s="173" t="s">
        <v>112</v>
      </c>
      <c r="D509" s="174"/>
      <c r="E509" s="175">
        <v>0</v>
      </c>
      <c r="F509" s="176"/>
      <c r="G509" s="177"/>
      <c r="O509" s="164"/>
    </row>
    <row r="510" spans="1:15" ht="12.75">
      <c r="A510" s="171"/>
      <c r="B510" s="172"/>
      <c r="C510" s="173" t="s">
        <v>113</v>
      </c>
      <c r="D510" s="174"/>
      <c r="E510" s="175">
        <v>6.6</v>
      </c>
      <c r="F510" s="176"/>
      <c r="G510" s="177"/>
      <c r="O510" s="164"/>
    </row>
    <row r="511" spans="1:15" ht="12.75">
      <c r="A511" s="171"/>
      <c r="B511" s="172"/>
      <c r="C511" s="173" t="s">
        <v>114</v>
      </c>
      <c r="D511" s="174"/>
      <c r="E511" s="175">
        <v>0</v>
      </c>
      <c r="F511" s="176"/>
      <c r="G511" s="177"/>
      <c r="O511" s="164"/>
    </row>
    <row r="512" spans="1:15" ht="12.75">
      <c r="A512" s="171"/>
      <c r="B512" s="172"/>
      <c r="C512" s="173" t="s">
        <v>297</v>
      </c>
      <c r="D512" s="174"/>
      <c r="E512" s="175">
        <v>2.1</v>
      </c>
      <c r="F512" s="176"/>
      <c r="G512" s="177"/>
      <c r="O512" s="164"/>
    </row>
    <row r="513" spans="1:15" ht="12.75">
      <c r="A513" s="171"/>
      <c r="B513" s="172"/>
      <c r="C513" s="173" t="s">
        <v>116</v>
      </c>
      <c r="D513" s="174"/>
      <c r="E513" s="175">
        <v>0</v>
      </c>
      <c r="F513" s="176"/>
      <c r="G513" s="177"/>
      <c r="O513" s="164"/>
    </row>
    <row r="514" spans="1:15" ht="12.75">
      <c r="A514" s="171"/>
      <c r="B514" s="172"/>
      <c r="C514" s="173" t="s">
        <v>304</v>
      </c>
      <c r="D514" s="174"/>
      <c r="E514" s="175">
        <v>7</v>
      </c>
      <c r="F514" s="176"/>
      <c r="G514" s="177"/>
      <c r="O514" s="164"/>
    </row>
    <row r="515" spans="1:15" ht="12.75">
      <c r="A515" s="171"/>
      <c r="B515" s="172"/>
      <c r="C515" s="173" t="s">
        <v>117</v>
      </c>
      <c r="D515" s="174"/>
      <c r="E515" s="175">
        <v>0</v>
      </c>
      <c r="F515" s="176"/>
      <c r="G515" s="177"/>
      <c r="O515" s="164"/>
    </row>
    <row r="516" spans="1:15" ht="12.75">
      <c r="A516" s="171"/>
      <c r="B516" s="172"/>
      <c r="C516" s="173" t="s">
        <v>308</v>
      </c>
      <c r="D516" s="174"/>
      <c r="E516" s="175">
        <v>10.4</v>
      </c>
      <c r="F516" s="176"/>
      <c r="G516" s="177"/>
      <c r="O516" s="164"/>
    </row>
    <row r="517" spans="1:15" ht="12.75">
      <c r="A517" s="171"/>
      <c r="B517" s="172"/>
      <c r="C517" s="173" t="s">
        <v>147</v>
      </c>
      <c r="D517" s="174"/>
      <c r="E517" s="175">
        <v>0</v>
      </c>
      <c r="F517" s="176"/>
      <c r="G517" s="177"/>
      <c r="O517" s="164"/>
    </row>
    <row r="518" spans="1:15" ht="12.75">
      <c r="A518" s="171"/>
      <c r="B518" s="172"/>
      <c r="C518" s="173" t="s">
        <v>309</v>
      </c>
      <c r="D518" s="174"/>
      <c r="E518" s="175">
        <v>5.6</v>
      </c>
      <c r="F518" s="176"/>
      <c r="G518" s="177"/>
      <c r="O518" s="164"/>
    </row>
    <row r="519" spans="1:15" ht="12.75">
      <c r="A519" s="171"/>
      <c r="B519" s="172"/>
      <c r="C519" s="173" t="s">
        <v>158</v>
      </c>
      <c r="D519" s="174"/>
      <c r="E519" s="175">
        <v>0</v>
      </c>
      <c r="F519" s="176"/>
      <c r="G519" s="177"/>
      <c r="O519" s="164"/>
    </row>
    <row r="520" spans="1:15" ht="12.75">
      <c r="A520" s="171"/>
      <c r="B520" s="172"/>
      <c r="C520" s="173" t="s">
        <v>270</v>
      </c>
      <c r="D520" s="174"/>
      <c r="E520" s="175">
        <v>4.8</v>
      </c>
      <c r="F520" s="176"/>
      <c r="G520" s="177"/>
      <c r="O520" s="164"/>
    </row>
    <row r="521" spans="1:15" ht="12.75">
      <c r="A521" s="171"/>
      <c r="B521" s="172"/>
      <c r="C521" s="173" t="s">
        <v>119</v>
      </c>
      <c r="D521" s="174"/>
      <c r="E521" s="175">
        <v>0</v>
      </c>
      <c r="F521" s="176"/>
      <c r="G521" s="177"/>
      <c r="O521" s="164"/>
    </row>
    <row r="522" spans="1:15" ht="12.75">
      <c r="A522" s="171"/>
      <c r="B522" s="172"/>
      <c r="C522" s="173" t="s">
        <v>298</v>
      </c>
      <c r="D522" s="174"/>
      <c r="E522" s="175">
        <v>11.2</v>
      </c>
      <c r="F522" s="176"/>
      <c r="G522" s="177"/>
      <c r="O522" s="164"/>
    </row>
    <row r="523" spans="1:15" ht="12.75">
      <c r="A523" s="171"/>
      <c r="B523" s="172"/>
      <c r="C523" s="173" t="s">
        <v>149</v>
      </c>
      <c r="D523" s="174"/>
      <c r="E523" s="175">
        <v>0</v>
      </c>
      <c r="F523" s="176"/>
      <c r="G523" s="177"/>
      <c r="O523" s="164"/>
    </row>
    <row r="524" spans="1:15" ht="12.75">
      <c r="A524" s="171"/>
      <c r="B524" s="172"/>
      <c r="C524" s="173" t="s">
        <v>129</v>
      </c>
      <c r="D524" s="174"/>
      <c r="E524" s="175">
        <v>7.5</v>
      </c>
      <c r="F524" s="176"/>
      <c r="G524" s="177"/>
      <c r="O524" s="164"/>
    </row>
    <row r="525" spans="1:15" ht="12.75">
      <c r="A525" s="171"/>
      <c r="B525" s="172"/>
      <c r="C525" s="173" t="s">
        <v>120</v>
      </c>
      <c r="D525" s="174"/>
      <c r="E525" s="175">
        <v>0</v>
      </c>
      <c r="F525" s="176"/>
      <c r="G525" s="177"/>
      <c r="O525" s="164"/>
    </row>
    <row r="526" spans="1:15" ht="12.75">
      <c r="A526" s="171"/>
      <c r="B526" s="172"/>
      <c r="C526" s="173" t="s">
        <v>310</v>
      </c>
      <c r="D526" s="174"/>
      <c r="E526" s="175">
        <v>34.02</v>
      </c>
      <c r="F526" s="176"/>
      <c r="G526" s="177"/>
      <c r="O526" s="164"/>
    </row>
    <row r="527" spans="1:104" ht="12.75">
      <c r="A527" s="165">
        <v>17</v>
      </c>
      <c r="B527" s="166" t="s">
        <v>311</v>
      </c>
      <c r="C527" s="167" t="s">
        <v>312</v>
      </c>
      <c r="D527" s="168" t="s">
        <v>85</v>
      </c>
      <c r="E527" s="169">
        <v>400.42</v>
      </c>
      <c r="F527" s="169">
        <v>0</v>
      </c>
      <c r="G527" s="170">
        <f>E527*F527</f>
        <v>0</v>
      </c>
      <c r="O527" s="164">
        <v>2</v>
      </c>
      <c r="AA527" s="138">
        <v>1</v>
      </c>
      <c r="AB527" s="138">
        <v>1</v>
      </c>
      <c r="AC527" s="138">
        <v>1</v>
      </c>
      <c r="AZ527" s="138">
        <v>1</v>
      </c>
      <c r="BA527" s="138">
        <f>IF(AZ527=1,G527,0)</f>
        <v>0</v>
      </c>
      <c r="BB527" s="138">
        <f>IF(AZ527=2,G527,0)</f>
        <v>0</v>
      </c>
      <c r="BC527" s="138">
        <f>IF(AZ527=3,G527,0)</f>
        <v>0</v>
      </c>
      <c r="BD527" s="138">
        <f>IF(AZ527=4,G527,0)</f>
        <v>0</v>
      </c>
      <c r="BE527" s="138">
        <f>IF(AZ527=5,G527,0)</f>
        <v>0</v>
      </c>
      <c r="CZ527" s="138">
        <v>0.0739</v>
      </c>
    </row>
    <row r="528" spans="1:15" ht="12.75">
      <c r="A528" s="171"/>
      <c r="B528" s="172"/>
      <c r="C528" s="173" t="s">
        <v>86</v>
      </c>
      <c r="D528" s="174"/>
      <c r="E528" s="175">
        <v>0</v>
      </c>
      <c r="F528" s="176"/>
      <c r="G528" s="177"/>
      <c r="O528" s="164"/>
    </row>
    <row r="529" spans="1:15" ht="12.75">
      <c r="A529" s="171"/>
      <c r="B529" s="172"/>
      <c r="C529" s="173" t="s">
        <v>293</v>
      </c>
      <c r="D529" s="174"/>
      <c r="E529" s="175">
        <v>113.4</v>
      </c>
      <c r="F529" s="176"/>
      <c r="G529" s="177"/>
      <c r="O529" s="164"/>
    </row>
    <row r="530" spans="1:15" ht="12.75">
      <c r="A530" s="171"/>
      <c r="B530" s="172"/>
      <c r="C530" s="173" t="s">
        <v>88</v>
      </c>
      <c r="D530" s="174"/>
      <c r="E530" s="175">
        <v>0</v>
      </c>
      <c r="F530" s="176"/>
      <c r="G530" s="177"/>
      <c r="O530" s="164"/>
    </row>
    <row r="531" spans="1:15" ht="12.75">
      <c r="A531" s="171"/>
      <c r="B531" s="172"/>
      <c r="C531" s="173" t="s">
        <v>294</v>
      </c>
      <c r="D531" s="174"/>
      <c r="E531" s="175">
        <v>1.82</v>
      </c>
      <c r="F531" s="176"/>
      <c r="G531" s="177"/>
      <c r="O531" s="164"/>
    </row>
    <row r="532" spans="1:15" ht="12.75">
      <c r="A532" s="171"/>
      <c r="B532" s="172"/>
      <c r="C532" s="173" t="s">
        <v>90</v>
      </c>
      <c r="D532" s="174"/>
      <c r="E532" s="175">
        <v>0</v>
      </c>
      <c r="F532" s="176"/>
      <c r="G532" s="177"/>
      <c r="O532" s="164"/>
    </row>
    <row r="533" spans="1:15" ht="12.75">
      <c r="A533" s="171"/>
      <c r="B533" s="172"/>
      <c r="C533" s="173" t="s">
        <v>295</v>
      </c>
      <c r="D533" s="174"/>
      <c r="E533" s="175">
        <v>18.9</v>
      </c>
      <c r="F533" s="176"/>
      <c r="G533" s="177"/>
      <c r="O533" s="164"/>
    </row>
    <row r="534" spans="1:15" ht="12.75">
      <c r="A534" s="171"/>
      <c r="B534" s="172"/>
      <c r="C534" s="173" t="s">
        <v>92</v>
      </c>
      <c r="D534" s="174"/>
      <c r="E534" s="175">
        <v>0</v>
      </c>
      <c r="F534" s="176"/>
      <c r="G534" s="177"/>
      <c r="O534" s="164"/>
    </row>
    <row r="535" spans="1:15" ht="12.75">
      <c r="A535" s="171"/>
      <c r="B535" s="172"/>
      <c r="C535" s="173" t="s">
        <v>296</v>
      </c>
      <c r="D535" s="174"/>
      <c r="E535" s="175">
        <v>23.1</v>
      </c>
      <c r="F535" s="176"/>
      <c r="G535" s="177"/>
      <c r="O535" s="164"/>
    </row>
    <row r="536" spans="1:15" ht="12.75">
      <c r="A536" s="171"/>
      <c r="B536" s="172"/>
      <c r="C536" s="173" t="s">
        <v>258</v>
      </c>
      <c r="D536" s="174"/>
      <c r="E536" s="175">
        <v>0</v>
      </c>
      <c r="F536" s="176"/>
      <c r="G536" s="177"/>
      <c r="O536" s="164"/>
    </row>
    <row r="537" spans="1:15" ht="12.75">
      <c r="A537" s="171"/>
      <c r="B537" s="172"/>
      <c r="C537" s="173" t="s">
        <v>297</v>
      </c>
      <c r="D537" s="174"/>
      <c r="E537" s="175">
        <v>2.1</v>
      </c>
      <c r="F537" s="176"/>
      <c r="G537" s="177"/>
      <c r="O537" s="164"/>
    </row>
    <row r="538" spans="1:15" ht="12.75">
      <c r="A538" s="171"/>
      <c r="B538" s="172"/>
      <c r="C538" s="173" t="s">
        <v>96</v>
      </c>
      <c r="D538" s="174"/>
      <c r="E538" s="175">
        <v>0</v>
      </c>
      <c r="F538" s="176"/>
      <c r="G538" s="177"/>
      <c r="O538" s="164"/>
    </row>
    <row r="539" spans="1:15" ht="12.75">
      <c r="A539" s="171"/>
      <c r="B539" s="172"/>
      <c r="C539" s="173" t="s">
        <v>298</v>
      </c>
      <c r="D539" s="174"/>
      <c r="E539" s="175">
        <v>11.2</v>
      </c>
      <c r="F539" s="176"/>
      <c r="G539" s="177"/>
      <c r="O539" s="164"/>
    </row>
    <row r="540" spans="1:15" ht="12.75">
      <c r="A540" s="171"/>
      <c r="B540" s="172"/>
      <c r="C540" s="173" t="s">
        <v>142</v>
      </c>
      <c r="D540" s="174"/>
      <c r="E540" s="175">
        <v>0</v>
      </c>
      <c r="F540" s="176"/>
      <c r="G540" s="177"/>
      <c r="O540" s="164"/>
    </row>
    <row r="541" spans="1:15" ht="12.75">
      <c r="A541" s="171"/>
      <c r="B541" s="172"/>
      <c r="C541" s="173" t="s">
        <v>299</v>
      </c>
      <c r="D541" s="174"/>
      <c r="E541" s="175">
        <v>3.78</v>
      </c>
      <c r="F541" s="176"/>
      <c r="G541" s="177"/>
      <c r="O541" s="164"/>
    </row>
    <row r="542" spans="1:15" ht="12.75">
      <c r="A542" s="171"/>
      <c r="B542" s="172"/>
      <c r="C542" s="173" t="s">
        <v>98</v>
      </c>
      <c r="D542" s="174"/>
      <c r="E542" s="175">
        <v>0</v>
      </c>
      <c r="F542" s="176"/>
      <c r="G542" s="177"/>
      <c r="O542" s="164"/>
    </row>
    <row r="543" spans="1:15" ht="12.75">
      <c r="A543" s="171"/>
      <c r="B543" s="172"/>
      <c r="C543" s="173" t="s">
        <v>300</v>
      </c>
      <c r="D543" s="174"/>
      <c r="E543" s="175">
        <v>8.4</v>
      </c>
      <c r="F543" s="176"/>
      <c r="G543" s="177"/>
      <c r="O543" s="164"/>
    </row>
    <row r="544" spans="1:15" ht="12.75">
      <c r="A544" s="171"/>
      <c r="B544" s="172"/>
      <c r="C544" s="173" t="s">
        <v>100</v>
      </c>
      <c r="D544" s="174"/>
      <c r="E544" s="175">
        <v>0</v>
      </c>
      <c r="F544" s="176"/>
      <c r="G544" s="177"/>
      <c r="O544" s="164"/>
    </row>
    <row r="545" spans="1:15" ht="12.75">
      <c r="A545" s="171"/>
      <c r="B545" s="172"/>
      <c r="C545" s="173" t="s">
        <v>101</v>
      </c>
      <c r="D545" s="174"/>
      <c r="E545" s="175">
        <v>5.4</v>
      </c>
      <c r="F545" s="176"/>
      <c r="G545" s="177"/>
      <c r="O545" s="164"/>
    </row>
    <row r="546" spans="1:15" ht="12.75">
      <c r="A546" s="171"/>
      <c r="B546" s="172"/>
      <c r="C546" s="173" t="s">
        <v>102</v>
      </c>
      <c r="D546" s="174"/>
      <c r="E546" s="175">
        <v>0</v>
      </c>
      <c r="F546" s="176"/>
      <c r="G546" s="177"/>
      <c r="O546" s="164"/>
    </row>
    <row r="547" spans="1:15" ht="12.75">
      <c r="A547" s="171"/>
      <c r="B547" s="172"/>
      <c r="C547" s="173" t="s">
        <v>301</v>
      </c>
      <c r="D547" s="174"/>
      <c r="E547" s="175">
        <v>22.4</v>
      </c>
      <c r="F547" s="176"/>
      <c r="G547" s="177"/>
      <c r="O547" s="164"/>
    </row>
    <row r="548" spans="1:15" ht="12.75">
      <c r="A548" s="171"/>
      <c r="B548" s="172"/>
      <c r="C548" s="173" t="s">
        <v>126</v>
      </c>
      <c r="D548" s="174"/>
      <c r="E548" s="175">
        <v>0</v>
      </c>
      <c r="F548" s="176"/>
      <c r="G548" s="177"/>
      <c r="O548" s="164"/>
    </row>
    <row r="549" spans="1:15" ht="12.75">
      <c r="A549" s="171"/>
      <c r="B549" s="172"/>
      <c r="C549" s="173" t="s">
        <v>313</v>
      </c>
      <c r="D549" s="174"/>
      <c r="E549" s="175">
        <v>9.82</v>
      </c>
      <c r="F549" s="176"/>
      <c r="G549" s="177"/>
      <c r="O549" s="164"/>
    </row>
    <row r="550" spans="1:15" ht="12.75">
      <c r="A550" s="171"/>
      <c r="B550" s="172"/>
      <c r="C550" s="173" t="s">
        <v>104</v>
      </c>
      <c r="D550" s="174"/>
      <c r="E550" s="175">
        <v>0</v>
      </c>
      <c r="F550" s="176"/>
      <c r="G550" s="177"/>
      <c r="O550" s="164"/>
    </row>
    <row r="551" spans="1:15" ht="12.75">
      <c r="A551" s="171"/>
      <c r="B551" s="172"/>
      <c r="C551" s="173" t="s">
        <v>303</v>
      </c>
      <c r="D551" s="174"/>
      <c r="E551" s="175">
        <v>6.86</v>
      </c>
      <c r="F551" s="176"/>
      <c r="G551" s="177"/>
      <c r="O551" s="164"/>
    </row>
    <row r="552" spans="1:15" ht="12.75">
      <c r="A552" s="171"/>
      <c r="B552" s="172"/>
      <c r="C552" s="173" t="s">
        <v>128</v>
      </c>
      <c r="D552" s="174"/>
      <c r="E552" s="175">
        <v>0</v>
      </c>
      <c r="F552" s="176"/>
      <c r="G552" s="177"/>
      <c r="O552" s="164"/>
    </row>
    <row r="553" spans="1:15" ht="12.75">
      <c r="A553" s="171"/>
      <c r="B553" s="172"/>
      <c r="C553" s="173" t="s">
        <v>129</v>
      </c>
      <c r="D553" s="174"/>
      <c r="E553" s="175">
        <v>7.5</v>
      </c>
      <c r="F553" s="176"/>
      <c r="G553" s="177"/>
      <c r="O553" s="164"/>
    </row>
    <row r="554" spans="1:15" ht="12.75">
      <c r="A554" s="171"/>
      <c r="B554" s="172"/>
      <c r="C554" s="173" t="s">
        <v>106</v>
      </c>
      <c r="D554" s="174"/>
      <c r="E554" s="175">
        <v>0</v>
      </c>
      <c r="F554" s="176"/>
      <c r="G554" s="177"/>
      <c r="O554" s="164"/>
    </row>
    <row r="555" spans="1:15" ht="12.75">
      <c r="A555" s="171"/>
      <c r="B555" s="172"/>
      <c r="C555" s="173" t="s">
        <v>304</v>
      </c>
      <c r="D555" s="174"/>
      <c r="E555" s="175">
        <v>7</v>
      </c>
      <c r="F555" s="176"/>
      <c r="G555" s="177"/>
      <c r="O555" s="164"/>
    </row>
    <row r="556" spans="1:15" ht="12.75">
      <c r="A556" s="171"/>
      <c r="B556" s="172"/>
      <c r="C556" s="173" t="s">
        <v>108</v>
      </c>
      <c r="D556" s="174"/>
      <c r="E556" s="175">
        <v>0</v>
      </c>
      <c r="F556" s="176"/>
      <c r="G556" s="177"/>
      <c r="O556" s="164"/>
    </row>
    <row r="557" spans="1:15" ht="12.75">
      <c r="A557" s="171"/>
      <c r="B557" s="172"/>
      <c r="C557" s="173" t="s">
        <v>305</v>
      </c>
      <c r="D557" s="174"/>
      <c r="E557" s="175">
        <v>8.12</v>
      </c>
      <c r="F557" s="176"/>
      <c r="G557" s="177"/>
      <c r="O557" s="164"/>
    </row>
    <row r="558" spans="1:15" ht="12.75">
      <c r="A558" s="171"/>
      <c r="B558" s="172"/>
      <c r="C558" s="173" t="s">
        <v>130</v>
      </c>
      <c r="D558" s="174"/>
      <c r="E558" s="175">
        <v>0</v>
      </c>
      <c r="F558" s="176"/>
      <c r="G558" s="177"/>
      <c r="O558" s="164"/>
    </row>
    <row r="559" spans="1:15" ht="12.75">
      <c r="A559" s="171"/>
      <c r="B559" s="172"/>
      <c r="C559" s="173" t="s">
        <v>306</v>
      </c>
      <c r="D559" s="174"/>
      <c r="E559" s="175">
        <v>8.38</v>
      </c>
      <c r="F559" s="176"/>
      <c r="G559" s="177"/>
      <c r="O559" s="164"/>
    </row>
    <row r="560" spans="1:15" ht="12.75">
      <c r="A560" s="171"/>
      <c r="B560" s="172"/>
      <c r="C560" s="173" t="s">
        <v>110</v>
      </c>
      <c r="D560" s="174"/>
      <c r="E560" s="175">
        <v>0</v>
      </c>
      <c r="F560" s="176"/>
      <c r="G560" s="177"/>
      <c r="O560" s="164"/>
    </row>
    <row r="561" spans="1:15" ht="12.75">
      <c r="A561" s="171"/>
      <c r="B561" s="172"/>
      <c r="C561" s="173" t="s">
        <v>301</v>
      </c>
      <c r="D561" s="174"/>
      <c r="E561" s="175">
        <v>22.4</v>
      </c>
      <c r="F561" s="176"/>
      <c r="G561" s="177"/>
      <c r="O561" s="164"/>
    </row>
    <row r="562" spans="1:15" ht="12.75">
      <c r="A562" s="171"/>
      <c r="B562" s="172"/>
      <c r="C562" s="173" t="s">
        <v>136</v>
      </c>
      <c r="D562" s="174"/>
      <c r="E562" s="175">
        <v>0</v>
      </c>
      <c r="F562" s="176"/>
      <c r="G562" s="177"/>
      <c r="O562" s="164"/>
    </row>
    <row r="563" spans="1:15" ht="12.75">
      <c r="A563" s="171"/>
      <c r="B563" s="172"/>
      <c r="C563" s="173" t="s">
        <v>307</v>
      </c>
      <c r="D563" s="174"/>
      <c r="E563" s="175">
        <v>8.22</v>
      </c>
      <c r="F563" s="176"/>
      <c r="G563" s="177"/>
      <c r="O563" s="164"/>
    </row>
    <row r="564" spans="1:15" ht="12.75">
      <c r="A564" s="171"/>
      <c r="B564" s="172"/>
      <c r="C564" s="173" t="s">
        <v>111</v>
      </c>
      <c r="D564" s="174"/>
      <c r="E564" s="175">
        <v>0</v>
      </c>
      <c r="F564" s="176"/>
      <c r="G564" s="177"/>
      <c r="O564" s="164"/>
    </row>
    <row r="565" spans="1:15" ht="12.75">
      <c r="A565" s="171"/>
      <c r="B565" s="172"/>
      <c r="C565" s="173" t="s">
        <v>301</v>
      </c>
      <c r="D565" s="174"/>
      <c r="E565" s="175">
        <v>22.4</v>
      </c>
      <c r="F565" s="176"/>
      <c r="G565" s="177"/>
      <c r="O565" s="164"/>
    </row>
    <row r="566" spans="1:15" ht="12.75">
      <c r="A566" s="171"/>
      <c r="B566" s="172"/>
      <c r="C566" s="173" t="s">
        <v>112</v>
      </c>
      <c r="D566" s="174"/>
      <c r="E566" s="175">
        <v>0</v>
      </c>
      <c r="F566" s="176"/>
      <c r="G566" s="177"/>
      <c r="O566" s="164"/>
    </row>
    <row r="567" spans="1:15" ht="12.75">
      <c r="A567" s="171"/>
      <c r="B567" s="172"/>
      <c r="C567" s="173" t="s">
        <v>113</v>
      </c>
      <c r="D567" s="174"/>
      <c r="E567" s="175">
        <v>6.6</v>
      </c>
      <c r="F567" s="176"/>
      <c r="G567" s="177"/>
      <c r="O567" s="164"/>
    </row>
    <row r="568" spans="1:15" ht="12.75">
      <c r="A568" s="171"/>
      <c r="B568" s="172"/>
      <c r="C568" s="173" t="s">
        <v>114</v>
      </c>
      <c r="D568" s="174"/>
      <c r="E568" s="175">
        <v>0</v>
      </c>
      <c r="F568" s="176"/>
      <c r="G568" s="177"/>
      <c r="O568" s="164"/>
    </row>
    <row r="569" spans="1:15" ht="12.75">
      <c r="A569" s="171"/>
      <c r="B569" s="172"/>
      <c r="C569" s="173" t="s">
        <v>297</v>
      </c>
      <c r="D569" s="174"/>
      <c r="E569" s="175">
        <v>2.1</v>
      </c>
      <c r="F569" s="176"/>
      <c r="G569" s="177"/>
      <c r="O569" s="164"/>
    </row>
    <row r="570" spans="1:15" ht="12.75">
      <c r="A570" s="171"/>
      <c r="B570" s="172"/>
      <c r="C570" s="173" t="s">
        <v>116</v>
      </c>
      <c r="D570" s="174"/>
      <c r="E570" s="175">
        <v>0</v>
      </c>
      <c r="F570" s="176"/>
      <c r="G570" s="177"/>
      <c r="O570" s="164"/>
    </row>
    <row r="571" spans="1:15" ht="12.75">
      <c r="A571" s="171"/>
      <c r="B571" s="172"/>
      <c r="C571" s="173" t="s">
        <v>304</v>
      </c>
      <c r="D571" s="174"/>
      <c r="E571" s="175">
        <v>7</v>
      </c>
      <c r="F571" s="176"/>
      <c r="G571" s="177"/>
      <c r="O571" s="164"/>
    </row>
    <row r="572" spans="1:15" ht="12.75">
      <c r="A572" s="171"/>
      <c r="B572" s="172"/>
      <c r="C572" s="173" t="s">
        <v>117</v>
      </c>
      <c r="D572" s="174"/>
      <c r="E572" s="175">
        <v>0</v>
      </c>
      <c r="F572" s="176"/>
      <c r="G572" s="177"/>
      <c r="O572" s="164"/>
    </row>
    <row r="573" spans="1:15" ht="12.75">
      <c r="A573" s="171"/>
      <c r="B573" s="172"/>
      <c r="C573" s="173" t="s">
        <v>308</v>
      </c>
      <c r="D573" s="174"/>
      <c r="E573" s="175">
        <v>10.4</v>
      </c>
      <c r="F573" s="176"/>
      <c r="G573" s="177"/>
      <c r="O573" s="164"/>
    </row>
    <row r="574" spans="1:15" ht="12.75">
      <c r="A574" s="171"/>
      <c r="B574" s="172"/>
      <c r="C574" s="173" t="s">
        <v>147</v>
      </c>
      <c r="D574" s="174"/>
      <c r="E574" s="175">
        <v>0</v>
      </c>
      <c r="F574" s="176"/>
      <c r="G574" s="177"/>
      <c r="O574" s="164"/>
    </row>
    <row r="575" spans="1:15" ht="12.75">
      <c r="A575" s="171"/>
      <c r="B575" s="172"/>
      <c r="C575" s="173" t="s">
        <v>309</v>
      </c>
      <c r="D575" s="174"/>
      <c r="E575" s="175">
        <v>5.6</v>
      </c>
      <c r="F575" s="176"/>
      <c r="G575" s="177"/>
      <c r="O575" s="164"/>
    </row>
    <row r="576" spans="1:15" ht="12.75">
      <c r="A576" s="171"/>
      <c r="B576" s="172"/>
      <c r="C576" s="173" t="s">
        <v>158</v>
      </c>
      <c r="D576" s="174"/>
      <c r="E576" s="175">
        <v>0</v>
      </c>
      <c r="F576" s="176"/>
      <c r="G576" s="177"/>
      <c r="O576" s="164"/>
    </row>
    <row r="577" spans="1:15" ht="12.75">
      <c r="A577" s="171"/>
      <c r="B577" s="172"/>
      <c r="C577" s="173" t="s">
        <v>270</v>
      </c>
      <c r="D577" s="174"/>
      <c r="E577" s="175">
        <v>4.8</v>
      </c>
      <c r="F577" s="176"/>
      <c r="G577" s="177"/>
      <c r="O577" s="164"/>
    </row>
    <row r="578" spans="1:15" ht="12.75">
      <c r="A578" s="171"/>
      <c r="B578" s="172"/>
      <c r="C578" s="173" t="s">
        <v>119</v>
      </c>
      <c r="D578" s="174"/>
      <c r="E578" s="175">
        <v>0</v>
      </c>
      <c r="F578" s="176"/>
      <c r="G578" s="177"/>
      <c r="O578" s="164"/>
    </row>
    <row r="579" spans="1:15" ht="12.75">
      <c r="A579" s="171"/>
      <c r="B579" s="172"/>
      <c r="C579" s="173" t="s">
        <v>298</v>
      </c>
      <c r="D579" s="174"/>
      <c r="E579" s="175">
        <v>11.2</v>
      </c>
      <c r="F579" s="176"/>
      <c r="G579" s="177"/>
      <c r="O579" s="164"/>
    </row>
    <row r="580" spans="1:15" ht="12.75">
      <c r="A580" s="171"/>
      <c r="B580" s="172"/>
      <c r="C580" s="173" t="s">
        <v>149</v>
      </c>
      <c r="D580" s="174"/>
      <c r="E580" s="175">
        <v>0</v>
      </c>
      <c r="F580" s="176"/>
      <c r="G580" s="177"/>
      <c r="O580" s="164"/>
    </row>
    <row r="581" spans="1:15" ht="12.75">
      <c r="A581" s="171"/>
      <c r="B581" s="172"/>
      <c r="C581" s="173" t="s">
        <v>129</v>
      </c>
      <c r="D581" s="174"/>
      <c r="E581" s="175">
        <v>7.5</v>
      </c>
      <c r="F581" s="176"/>
      <c r="G581" s="177"/>
      <c r="O581" s="164"/>
    </row>
    <row r="582" spans="1:15" ht="12.75">
      <c r="A582" s="171"/>
      <c r="B582" s="172"/>
      <c r="C582" s="173" t="s">
        <v>120</v>
      </c>
      <c r="D582" s="174"/>
      <c r="E582" s="175">
        <v>0</v>
      </c>
      <c r="F582" s="176"/>
      <c r="G582" s="177"/>
      <c r="O582" s="164"/>
    </row>
    <row r="583" spans="1:15" ht="12.75">
      <c r="A583" s="171"/>
      <c r="B583" s="172"/>
      <c r="C583" s="173" t="s">
        <v>310</v>
      </c>
      <c r="D583" s="174"/>
      <c r="E583" s="175">
        <v>34.02</v>
      </c>
      <c r="F583" s="176"/>
      <c r="G583" s="177"/>
      <c r="O583" s="164"/>
    </row>
    <row r="584" spans="1:104" ht="12.75">
      <c r="A584" s="165">
        <v>18</v>
      </c>
      <c r="B584" s="166" t="s">
        <v>314</v>
      </c>
      <c r="C584" s="167" t="s">
        <v>315</v>
      </c>
      <c r="D584" s="168" t="s">
        <v>85</v>
      </c>
      <c r="E584" s="169">
        <v>14.4632</v>
      </c>
      <c r="F584" s="169">
        <v>0</v>
      </c>
      <c r="G584" s="170">
        <f>E584*F584</f>
        <v>0</v>
      </c>
      <c r="O584" s="164">
        <v>2</v>
      </c>
      <c r="AA584" s="138">
        <v>12</v>
      </c>
      <c r="AB584" s="138">
        <v>0</v>
      </c>
      <c r="AC584" s="138">
        <v>1</v>
      </c>
      <c r="AZ584" s="138">
        <v>1</v>
      </c>
      <c r="BA584" s="138">
        <f>IF(AZ584=1,G584,0)</f>
        <v>0</v>
      </c>
      <c r="BB584" s="138">
        <f>IF(AZ584=2,G584,0)</f>
        <v>0</v>
      </c>
      <c r="BC584" s="138">
        <f>IF(AZ584=3,G584,0)</f>
        <v>0</v>
      </c>
      <c r="BD584" s="138">
        <f>IF(AZ584=4,G584,0)</f>
        <v>0</v>
      </c>
      <c r="BE584" s="138">
        <f>IF(AZ584=5,G584,0)</f>
        <v>0</v>
      </c>
      <c r="CZ584" s="138">
        <v>0.135</v>
      </c>
    </row>
    <row r="585" spans="1:15" ht="12.75">
      <c r="A585" s="171"/>
      <c r="B585" s="172"/>
      <c r="C585" s="173" t="s">
        <v>162</v>
      </c>
      <c r="D585" s="174"/>
      <c r="E585" s="175">
        <v>0</v>
      </c>
      <c r="F585" s="176"/>
      <c r="G585" s="177"/>
      <c r="O585" s="164"/>
    </row>
    <row r="586" spans="1:15" ht="12.75">
      <c r="A586" s="171"/>
      <c r="B586" s="172"/>
      <c r="C586" s="173" t="s">
        <v>316</v>
      </c>
      <c r="D586" s="174"/>
      <c r="E586" s="175">
        <v>0.9898</v>
      </c>
      <c r="F586" s="176"/>
      <c r="G586" s="177"/>
      <c r="O586" s="164"/>
    </row>
    <row r="587" spans="1:15" ht="12.75">
      <c r="A587" s="171"/>
      <c r="B587" s="172"/>
      <c r="C587" s="173" t="s">
        <v>90</v>
      </c>
      <c r="D587" s="174"/>
      <c r="E587" s="175">
        <v>0</v>
      </c>
      <c r="F587" s="176"/>
      <c r="G587" s="177"/>
      <c r="O587" s="164"/>
    </row>
    <row r="588" spans="1:15" ht="12.75">
      <c r="A588" s="171"/>
      <c r="B588" s="172"/>
      <c r="C588" s="173" t="s">
        <v>316</v>
      </c>
      <c r="D588" s="174"/>
      <c r="E588" s="175">
        <v>0.9898</v>
      </c>
      <c r="F588" s="176"/>
      <c r="G588" s="177"/>
      <c r="O588" s="164"/>
    </row>
    <row r="589" spans="1:15" ht="12.75">
      <c r="A589" s="171"/>
      <c r="B589" s="172"/>
      <c r="C589" s="173" t="s">
        <v>92</v>
      </c>
      <c r="D589" s="174"/>
      <c r="E589" s="175">
        <v>0</v>
      </c>
      <c r="F589" s="176"/>
      <c r="G589" s="177"/>
      <c r="O589" s="164"/>
    </row>
    <row r="590" spans="1:15" ht="12.75">
      <c r="A590" s="171"/>
      <c r="B590" s="172"/>
      <c r="C590" s="173" t="s">
        <v>316</v>
      </c>
      <c r="D590" s="174"/>
      <c r="E590" s="175">
        <v>0.9898</v>
      </c>
      <c r="F590" s="176"/>
      <c r="G590" s="177"/>
      <c r="O590" s="164"/>
    </row>
    <row r="591" spans="1:15" ht="12.75">
      <c r="A591" s="171"/>
      <c r="B591" s="172"/>
      <c r="C591" s="173" t="s">
        <v>317</v>
      </c>
      <c r="D591" s="174"/>
      <c r="E591" s="175">
        <v>0</v>
      </c>
      <c r="F591" s="176"/>
      <c r="G591" s="177"/>
      <c r="O591" s="164"/>
    </row>
    <row r="592" spans="1:15" ht="12.75">
      <c r="A592" s="171"/>
      <c r="B592" s="172"/>
      <c r="C592" s="173" t="s">
        <v>318</v>
      </c>
      <c r="D592" s="174"/>
      <c r="E592" s="175">
        <v>1.212</v>
      </c>
      <c r="F592" s="176"/>
      <c r="G592" s="177"/>
      <c r="O592" s="164"/>
    </row>
    <row r="593" spans="1:15" ht="12.75">
      <c r="A593" s="171"/>
      <c r="B593" s="172"/>
      <c r="C593" s="173" t="s">
        <v>319</v>
      </c>
      <c r="D593" s="174"/>
      <c r="E593" s="175">
        <v>0</v>
      </c>
      <c r="F593" s="176"/>
      <c r="G593" s="177"/>
      <c r="O593" s="164"/>
    </row>
    <row r="594" spans="1:15" ht="12.75">
      <c r="A594" s="171"/>
      <c r="B594" s="172"/>
      <c r="C594" s="173" t="s">
        <v>318</v>
      </c>
      <c r="D594" s="174"/>
      <c r="E594" s="175">
        <v>1.212</v>
      </c>
      <c r="F594" s="176"/>
      <c r="G594" s="177"/>
      <c r="O594" s="164"/>
    </row>
    <row r="595" spans="1:15" ht="12.75">
      <c r="A595" s="171"/>
      <c r="B595" s="172"/>
      <c r="C595" s="173" t="s">
        <v>320</v>
      </c>
      <c r="D595" s="174"/>
      <c r="E595" s="175">
        <v>0</v>
      </c>
      <c r="F595" s="176"/>
      <c r="G595" s="177"/>
      <c r="O595" s="164"/>
    </row>
    <row r="596" spans="1:15" ht="12.75">
      <c r="A596" s="171"/>
      <c r="B596" s="172"/>
      <c r="C596" s="173" t="s">
        <v>318</v>
      </c>
      <c r="D596" s="174"/>
      <c r="E596" s="175">
        <v>1.212</v>
      </c>
      <c r="F596" s="176"/>
      <c r="G596" s="177"/>
      <c r="O596" s="164"/>
    </row>
    <row r="597" spans="1:15" ht="12.75">
      <c r="A597" s="171"/>
      <c r="B597" s="172"/>
      <c r="C597" s="173" t="s">
        <v>321</v>
      </c>
      <c r="D597" s="174"/>
      <c r="E597" s="175">
        <v>0</v>
      </c>
      <c r="F597" s="176"/>
      <c r="G597" s="177"/>
      <c r="O597" s="164"/>
    </row>
    <row r="598" spans="1:15" ht="12.75">
      <c r="A598" s="171"/>
      <c r="B598" s="172"/>
      <c r="C598" s="173" t="s">
        <v>318</v>
      </c>
      <c r="D598" s="174"/>
      <c r="E598" s="175">
        <v>1.212</v>
      </c>
      <c r="F598" s="176"/>
      <c r="G598" s="177"/>
      <c r="O598" s="164"/>
    </row>
    <row r="599" spans="1:15" ht="12.75">
      <c r="A599" s="171"/>
      <c r="B599" s="172"/>
      <c r="C599" s="173" t="s">
        <v>322</v>
      </c>
      <c r="D599" s="174"/>
      <c r="E599" s="175">
        <v>0</v>
      </c>
      <c r="F599" s="176"/>
      <c r="G599" s="177"/>
      <c r="O599" s="164"/>
    </row>
    <row r="600" spans="1:15" ht="12.75">
      <c r="A600" s="171"/>
      <c r="B600" s="172"/>
      <c r="C600" s="173" t="s">
        <v>318</v>
      </c>
      <c r="D600" s="174"/>
      <c r="E600" s="175">
        <v>1.212</v>
      </c>
      <c r="F600" s="176"/>
      <c r="G600" s="177"/>
      <c r="O600" s="164"/>
    </row>
    <row r="601" spans="1:15" ht="12.75">
      <c r="A601" s="171"/>
      <c r="B601" s="172"/>
      <c r="C601" s="173" t="s">
        <v>323</v>
      </c>
      <c r="D601" s="174"/>
      <c r="E601" s="175">
        <v>0</v>
      </c>
      <c r="F601" s="176"/>
      <c r="G601" s="177"/>
      <c r="O601" s="164"/>
    </row>
    <row r="602" spans="1:15" ht="12.75">
      <c r="A602" s="171"/>
      <c r="B602" s="172"/>
      <c r="C602" s="173" t="s">
        <v>324</v>
      </c>
      <c r="D602" s="174"/>
      <c r="E602" s="175">
        <v>1.616</v>
      </c>
      <c r="F602" s="176"/>
      <c r="G602" s="177"/>
      <c r="O602" s="164"/>
    </row>
    <row r="603" spans="1:15" ht="12.75">
      <c r="A603" s="171"/>
      <c r="B603" s="172"/>
      <c r="C603" s="173" t="s">
        <v>325</v>
      </c>
      <c r="D603" s="174"/>
      <c r="E603" s="175">
        <v>0</v>
      </c>
      <c r="F603" s="176"/>
      <c r="G603" s="177"/>
      <c r="O603" s="164"/>
    </row>
    <row r="604" spans="1:15" ht="12.75">
      <c r="A604" s="171"/>
      <c r="B604" s="172"/>
      <c r="C604" s="173" t="s">
        <v>326</v>
      </c>
      <c r="D604" s="174"/>
      <c r="E604" s="175">
        <v>1.616</v>
      </c>
      <c r="F604" s="176"/>
      <c r="G604" s="177"/>
      <c r="O604" s="164"/>
    </row>
    <row r="605" spans="1:15" ht="12.75">
      <c r="A605" s="171"/>
      <c r="B605" s="172"/>
      <c r="C605" s="173" t="s">
        <v>327</v>
      </c>
      <c r="D605" s="174"/>
      <c r="E605" s="175">
        <v>0</v>
      </c>
      <c r="F605" s="176"/>
      <c r="G605" s="177"/>
      <c r="O605" s="164"/>
    </row>
    <row r="606" spans="1:15" ht="12.75">
      <c r="A606" s="171"/>
      <c r="B606" s="172"/>
      <c r="C606" s="173" t="s">
        <v>318</v>
      </c>
      <c r="D606" s="174"/>
      <c r="E606" s="175">
        <v>1.212</v>
      </c>
      <c r="F606" s="176"/>
      <c r="G606" s="177"/>
      <c r="O606" s="164"/>
    </row>
    <row r="607" spans="1:15" ht="12.75">
      <c r="A607" s="171"/>
      <c r="B607" s="172"/>
      <c r="C607" s="173" t="s">
        <v>120</v>
      </c>
      <c r="D607" s="174"/>
      <c r="E607" s="175">
        <v>0</v>
      </c>
      <c r="F607" s="176"/>
      <c r="G607" s="177"/>
      <c r="O607" s="164"/>
    </row>
    <row r="608" spans="1:15" ht="12.75">
      <c r="A608" s="171"/>
      <c r="B608" s="172"/>
      <c r="C608" s="173" t="s">
        <v>316</v>
      </c>
      <c r="D608" s="174"/>
      <c r="E608" s="175">
        <v>0.9898</v>
      </c>
      <c r="F608" s="176"/>
      <c r="G608" s="177"/>
      <c r="O608" s="164"/>
    </row>
    <row r="609" spans="1:104" ht="12.75">
      <c r="A609" s="165">
        <v>19</v>
      </c>
      <c r="B609" s="166" t="s">
        <v>328</v>
      </c>
      <c r="C609" s="167" t="s">
        <v>329</v>
      </c>
      <c r="D609" s="168" t="s">
        <v>85</v>
      </c>
      <c r="E609" s="169">
        <v>390.0158</v>
      </c>
      <c r="F609" s="169">
        <v>0</v>
      </c>
      <c r="G609" s="170">
        <f>E609*F609</f>
        <v>0</v>
      </c>
      <c r="O609" s="164">
        <v>2</v>
      </c>
      <c r="AA609" s="138">
        <v>3</v>
      </c>
      <c r="AB609" s="138">
        <v>1</v>
      </c>
      <c r="AC609" s="138">
        <v>592451</v>
      </c>
      <c r="AZ609" s="138">
        <v>1</v>
      </c>
      <c r="BA609" s="138">
        <f>IF(AZ609=1,G609,0)</f>
        <v>0</v>
      </c>
      <c r="BB609" s="138">
        <f>IF(AZ609=2,G609,0)</f>
        <v>0</v>
      </c>
      <c r="BC609" s="138">
        <f>IF(AZ609=3,G609,0)</f>
        <v>0</v>
      </c>
      <c r="BD609" s="138">
        <f>IF(AZ609=4,G609,0)</f>
        <v>0</v>
      </c>
      <c r="BE609" s="138">
        <f>IF(AZ609=5,G609,0)</f>
        <v>0</v>
      </c>
      <c r="CZ609" s="138">
        <v>0.168</v>
      </c>
    </row>
    <row r="610" spans="1:15" ht="12.75">
      <c r="A610" s="171"/>
      <c r="B610" s="172"/>
      <c r="C610" s="173" t="s">
        <v>86</v>
      </c>
      <c r="D610" s="174"/>
      <c r="E610" s="175">
        <v>0</v>
      </c>
      <c r="F610" s="176"/>
      <c r="G610" s="177"/>
      <c r="O610" s="164"/>
    </row>
    <row r="611" spans="1:15" ht="12.75">
      <c r="A611" s="171"/>
      <c r="B611" s="172"/>
      <c r="C611" s="173" t="s">
        <v>330</v>
      </c>
      <c r="D611" s="174"/>
      <c r="E611" s="175">
        <v>113.5442</v>
      </c>
      <c r="F611" s="176"/>
      <c r="G611" s="177"/>
      <c r="O611" s="164"/>
    </row>
    <row r="612" spans="1:15" ht="12.75">
      <c r="A612" s="171"/>
      <c r="B612" s="172"/>
      <c r="C612" s="173" t="s">
        <v>88</v>
      </c>
      <c r="D612" s="174"/>
      <c r="E612" s="175">
        <v>0</v>
      </c>
      <c r="F612" s="176"/>
      <c r="G612" s="177"/>
      <c r="O612" s="164"/>
    </row>
    <row r="613" spans="1:15" ht="12.75">
      <c r="A613" s="171"/>
      <c r="B613" s="172"/>
      <c r="C613" s="173" t="s">
        <v>331</v>
      </c>
      <c r="D613" s="174"/>
      <c r="E613" s="175">
        <v>1.8382</v>
      </c>
      <c r="F613" s="176"/>
      <c r="G613" s="177"/>
      <c r="O613" s="164"/>
    </row>
    <row r="614" spans="1:15" ht="12.75">
      <c r="A614" s="171"/>
      <c r="B614" s="172"/>
      <c r="C614" s="173" t="s">
        <v>90</v>
      </c>
      <c r="D614" s="174"/>
      <c r="E614" s="175">
        <v>0</v>
      </c>
      <c r="F614" s="176"/>
      <c r="G614" s="177"/>
      <c r="O614" s="164"/>
    </row>
    <row r="615" spans="1:15" ht="12.75">
      <c r="A615" s="171"/>
      <c r="B615" s="172"/>
      <c r="C615" s="173" t="s">
        <v>332</v>
      </c>
      <c r="D615" s="174"/>
      <c r="E615" s="175">
        <v>18.0992</v>
      </c>
      <c r="F615" s="176"/>
      <c r="G615" s="177"/>
      <c r="O615" s="164"/>
    </row>
    <row r="616" spans="1:15" ht="12.75">
      <c r="A616" s="171"/>
      <c r="B616" s="172"/>
      <c r="C616" s="173" t="s">
        <v>92</v>
      </c>
      <c r="D616" s="174"/>
      <c r="E616" s="175">
        <v>0</v>
      </c>
      <c r="F616" s="176"/>
      <c r="G616" s="177"/>
      <c r="O616" s="164"/>
    </row>
    <row r="617" spans="1:15" ht="12.75">
      <c r="A617" s="171"/>
      <c r="B617" s="172"/>
      <c r="C617" s="173" t="s">
        <v>333</v>
      </c>
      <c r="D617" s="174"/>
      <c r="E617" s="175">
        <v>22.3412</v>
      </c>
      <c r="F617" s="176"/>
      <c r="G617" s="177"/>
      <c r="O617" s="164"/>
    </row>
    <row r="618" spans="1:15" ht="12.75">
      <c r="A618" s="171"/>
      <c r="B618" s="172"/>
      <c r="C618" s="173" t="s">
        <v>258</v>
      </c>
      <c r="D618" s="174"/>
      <c r="E618" s="175">
        <v>0</v>
      </c>
      <c r="F618" s="176"/>
      <c r="G618" s="177"/>
      <c r="O618" s="164"/>
    </row>
    <row r="619" spans="1:15" ht="12.75">
      <c r="A619" s="171"/>
      <c r="B619" s="172"/>
      <c r="C619" s="173" t="s">
        <v>334</v>
      </c>
      <c r="D619" s="174"/>
      <c r="E619" s="175">
        <v>2.121</v>
      </c>
      <c r="F619" s="176"/>
      <c r="G619" s="177"/>
      <c r="O619" s="164"/>
    </row>
    <row r="620" spans="1:15" ht="12.75">
      <c r="A620" s="171"/>
      <c r="B620" s="172"/>
      <c r="C620" s="173" t="s">
        <v>96</v>
      </c>
      <c r="D620" s="174"/>
      <c r="E620" s="175">
        <v>0</v>
      </c>
      <c r="F620" s="176"/>
      <c r="G620" s="177"/>
      <c r="O620" s="164"/>
    </row>
    <row r="621" spans="1:15" ht="12.75">
      <c r="A621" s="171"/>
      <c r="B621" s="172"/>
      <c r="C621" s="173" t="s">
        <v>335</v>
      </c>
      <c r="D621" s="174"/>
      <c r="E621" s="175">
        <v>11.312</v>
      </c>
      <c r="F621" s="176"/>
      <c r="G621" s="177"/>
      <c r="O621" s="164"/>
    </row>
    <row r="622" spans="1:15" ht="12.75">
      <c r="A622" s="171"/>
      <c r="B622" s="172"/>
      <c r="C622" s="173" t="s">
        <v>142</v>
      </c>
      <c r="D622" s="174"/>
      <c r="E622" s="175">
        <v>0</v>
      </c>
      <c r="F622" s="176"/>
      <c r="G622" s="177"/>
      <c r="O622" s="164"/>
    </row>
    <row r="623" spans="1:15" ht="12.75">
      <c r="A623" s="171"/>
      <c r="B623" s="172"/>
      <c r="C623" s="173" t="s">
        <v>336</v>
      </c>
      <c r="D623" s="174"/>
      <c r="E623" s="175">
        <v>3.8178</v>
      </c>
      <c r="F623" s="176"/>
      <c r="G623" s="177"/>
      <c r="O623" s="164"/>
    </row>
    <row r="624" spans="1:15" ht="12.75">
      <c r="A624" s="171"/>
      <c r="B624" s="172"/>
      <c r="C624" s="173" t="s">
        <v>98</v>
      </c>
      <c r="D624" s="174"/>
      <c r="E624" s="175">
        <v>0</v>
      </c>
      <c r="F624" s="176"/>
      <c r="G624" s="177"/>
      <c r="O624" s="164"/>
    </row>
    <row r="625" spans="1:15" ht="12.75">
      <c r="A625" s="171"/>
      <c r="B625" s="172"/>
      <c r="C625" s="173" t="s">
        <v>337</v>
      </c>
      <c r="D625" s="174"/>
      <c r="E625" s="175">
        <v>8.484</v>
      </c>
      <c r="F625" s="176"/>
      <c r="G625" s="177"/>
      <c r="O625" s="164"/>
    </row>
    <row r="626" spans="1:15" ht="12.75">
      <c r="A626" s="171"/>
      <c r="B626" s="172"/>
      <c r="C626" s="173" t="s">
        <v>100</v>
      </c>
      <c r="D626" s="174"/>
      <c r="E626" s="175">
        <v>0</v>
      </c>
      <c r="F626" s="176"/>
      <c r="G626" s="177"/>
      <c r="O626" s="164"/>
    </row>
    <row r="627" spans="1:15" ht="12.75">
      <c r="A627" s="171"/>
      <c r="B627" s="172"/>
      <c r="C627" s="173" t="s">
        <v>338</v>
      </c>
      <c r="D627" s="174"/>
      <c r="E627" s="175">
        <v>4.242</v>
      </c>
      <c r="F627" s="176"/>
      <c r="G627" s="177"/>
      <c r="O627" s="164"/>
    </row>
    <row r="628" spans="1:15" ht="12.75">
      <c r="A628" s="171"/>
      <c r="B628" s="172"/>
      <c r="C628" s="173" t="s">
        <v>102</v>
      </c>
      <c r="D628" s="174"/>
      <c r="E628" s="175">
        <v>0</v>
      </c>
      <c r="F628" s="176"/>
      <c r="G628" s="177"/>
      <c r="O628" s="164"/>
    </row>
    <row r="629" spans="1:15" ht="12.75">
      <c r="A629" s="171"/>
      <c r="B629" s="172"/>
      <c r="C629" s="173" t="s">
        <v>339</v>
      </c>
      <c r="D629" s="174"/>
      <c r="E629" s="175">
        <v>22.624</v>
      </c>
      <c r="F629" s="176"/>
      <c r="G629" s="177"/>
      <c r="O629" s="164"/>
    </row>
    <row r="630" spans="1:15" ht="12.75">
      <c r="A630" s="171"/>
      <c r="B630" s="172"/>
      <c r="C630" s="173" t="s">
        <v>126</v>
      </c>
      <c r="D630" s="174"/>
      <c r="E630" s="175">
        <v>0</v>
      </c>
      <c r="F630" s="176"/>
      <c r="G630" s="177"/>
      <c r="O630" s="164"/>
    </row>
    <row r="631" spans="1:15" ht="12.75">
      <c r="A631" s="171"/>
      <c r="B631" s="172"/>
      <c r="C631" s="173" t="s">
        <v>340</v>
      </c>
      <c r="D631" s="174"/>
      <c r="E631" s="175">
        <v>8.282</v>
      </c>
      <c r="F631" s="176"/>
      <c r="G631" s="177"/>
      <c r="O631" s="164"/>
    </row>
    <row r="632" spans="1:15" ht="12.75">
      <c r="A632" s="171"/>
      <c r="B632" s="172"/>
      <c r="C632" s="173" t="s">
        <v>104</v>
      </c>
      <c r="D632" s="174"/>
      <c r="E632" s="175">
        <v>0</v>
      </c>
      <c r="F632" s="176"/>
      <c r="G632" s="177"/>
      <c r="O632" s="164"/>
    </row>
    <row r="633" spans="1:15" ht="12.75">
      <c r="A633" s="171"/>
      <c r="B633" s="172"/>
      <c r="C633" s="173" t="s">
        <v>341</v>
      </c>
      <c r="D633" s="174"/>
      <c r="E633" s="175">
        <v>6.9286</v>
      </c>
      <c r="F633" s="176"/>
      <c r="G633" s="177"/>
      <c r="O633" s="164"/>
    </row>
    <row r="634" spans="1:15" ht="12.75">
      <c r="A634" s="171"/>
      <c r="B634" s="172"/>
      <c r="C634" s="173" t="s">
        <v>128</v>
      </c>
      <c r="D634" s="174"/>
      <c r="E634" s="175">
        <v>0</v>
      </c>
      <c r="F634" s="176"/>
      <c r="G634" s="177"/>
      <c r="O634" s="164"/>
    </row>
    <row r="635" spans="1:15" ht="12.75">
      <c r="A635" s="171"/>
      <c r="B635" s="172"/>
      <c r="C635" s="173" t="s">
        <v>342</v>
      </c>
      <c r="D635" s="174"/>
      <c r="E635" s="175">
        <v>6.93</v>
      </c>
      <c r="F635" s="176"/>
      <c r="G635" s="177"/>
      <c r="O635" s="164"/>
    </row>
    <row r="636" spans="1:15" ht="12.75">
      <c r="A636" s="171"/>
      <c r="B636" s="172"/>
      <c r="C636" s="173" t="s">
        <v>106</v>
      </c>
      <c r="D636" s="174"/>
      <c r="E636" s="175">
        <v>0</v>
      </c>
      <c r="F636" s="176"/>
      <c r="G636" s="177"/>
      <c r="O636" s="164"/>
    </row>
    <row r="637" spans="1:15" ht="12.75">
      <c r="A637" s="171"/>
      <c r="B637" s="172"/>
      <c r="C637" s="173" t="s">
        <v>343</v>
      </c>
      <c r="D637" s="174"/>
      <c r="E637" s="175">
        <v>7.07</v>
      </c>
      <c r="F637" s="176"/>
      <c r="G637" s="177"/>
      <c r="O637" s="164"/>
    </row>
    <row r="638" spans="1:15" ht="12.75">
      <c r="A638" s="171"/>
      <c r="B638" s="172"/>
      <c r="C638" s="173" t="s">
        <v>108</v>
      </c>
      <c r="D638" s="174"/>
      <c r="E638" s="175">
        <v>0</v>
      </c>
      <c r="F638" s="176"/>
      <c r="G638" s="177"/>
      <c r="O638" s="164"/>
    </row>
    <row r="639" spans="1:15" ht="12.75">
      <c r="A639" s="171"/>
      <c r="B639" s="172"/>
      <c r="C639" s="173" t="s">
        <v>344</v>
      </c>
      <c r="D639" s="174"/>
      <c r="E639" s="175">
        <v>8.2012</v>
      </c>
      <c r="F639" s="176"/>
      <c r="G639" s="177"/>
      <c r="O639" s="164"/>
    </row>
    <row r="640" spans="1:15" ht="12.75">
      <c r="A640" s="171"/>
      <c r="B640" s="172"/>
      <c r="C640" s="173" t="s">
        <v>130</v>
      </c>
      <c r="D640" s="174"/>
      <c r="E640" s="175">
        <v>0</v>
      </c>
      <c r="F640" s="176"/>
      <c r="G640" s="177"/>
      <c r="O640" s="164"/>
    </row>
    <row r="641" spans="1:15" ht="12.75">
      <c r="A641" s="171"/>
      <c r="B641" s="172"/>
      <c r="C641" s="173" t="s">
        <v>345</v>
      </c>
      <c r="D641" s="174"/>
      <c r="E641" s="175">
        <v>7.2518</v>
      </c>
      <c r="F641" s="176"/>
      <c r="G641" s="177"/>
      <c r="O641" s="164"/>
    </row>
    <row r="642" spans="1:15" ht="12.75">
      <c r="A642" s="171"/>
      <c r="B642" s="172"/>
      <c r="C642" s="173" t="s">
        <v>110</v>
      </c>
      <c r="D642" s="174"/>
      <c r="E642" s="175">
        <v>0</v>
      </c>
      <c r="F642" s="176"/>
      <c r="G642" s="177"/>
      <c r="O642" s="164"/>
    </row>
    <row r="643" spans="1:15" ht="12.75">
      <c r="A643" s="171"/>
      <c r="B643" s="172"/>
      <c r="C643" s="173" t="s">
        <v>339</v>
      </c>
      <c r="D643" s="174"/>
      <c r="E643" s="175">
        <v>22.624</v>
      </c>
      <c r="F643" s="176"/>
      <c r="G643" s="177"/>
      <c r="O643" s="164"/>
    </row>
    <row r="644" spans="1:15" ht="12.75">
      <c r="A644" s="171"/>
      <c r="B644" s="172"/>
      <c r="C644" s="173" t="s">
        <v>136</v>
      </c>
      <c r="D644" s="174"/>
      <c r="E644" s="175">
        <v>0</v>
      </c>
      <c r="F644" s="176"/>
      <c r="G644" s="177"/>
      <c r="O644" s="164"/>
    </row>
    <row r="645" spans="1:15" ht="12.75">
      <c r="A645" s="171"/>
      <c r="B645" s="172"/>
      <c r="C645" s="173" t="s">
        <v>346</v>
      </c>
      <c r="D645" s="174"/>
      <c r="E645" s="175">
        <v>7.0902</v>
      </c>
      <c r="F645" s="176"/>
      <c r="G645" s="177"/>
      <c r="O645" s="164"/>
    </row>
    <row r="646" spans="1:15" ht="12.75">
      <c r="A646" s="171"/>
      <c r="B646" s="172"/>
      <c r="C646" s="173" t="s">
        <v>111</v>
      </c>
      <c r="D646" s="174"/>
      <c r="E646" s="175">
        <v>0</v>
      </c>
      <c r="F646" s="176"/>
      <c r="G646" s="177"/>
      <c r="O646" s="164"/>
    </row>
    <row r="647" spans="1:15" ht="12.75">
      <c r="A647" s="171"/>
      <c r="B647" s="172"/>
      <c r="C647" s="173" t="s">
        <v>339</v>
      </c>
      <c r="D647" s="174"/>
      <c r="E647" s="175">
        <v>22.624</v>
      </c>
      <c r="F647" s="176"/>
      <c r="G647" s="177"/>
      <c r="O647" s="164"/>
    </row>
    <row r="648" spans="1:15" ht="12.75">
      <c r="A648" s="171"/>
      <c r="B648" s="172"/>
      <c r="C648" s="173" t="s">
        <v>112</v>
      </c>
      <c r="D648" s="174"/>
      <c r="E648" s="175">
        <v>0</v>
      </c>
      <c r="F648" s="176"/>
      <c r="G648" s="177"/>
      <c r="O648" s="164"/>
    </row>
    <row r="649" spans="1:15" ht="12.75">
      <c r="A649" s="171"/>
      <c r="B649" s="172"/>
      <c r="C649" s="173" t="s">
        <v>347</v>
      </c>
      <c r="D649" s="174"/>
      <c r="E649" s="175">
        <v>6.666</v>
      </c>
      <c r="F649" s="176"/>
      <c r="G649" s="177"/>
      <c r="O649" s="164"/>
    </row>
    <row r="650" spans="1:15" ht="12.75">
      <c r="A650" s="171"/>
      <c r="B650" s="172"/>
      <c r="C650" s="173" t="s">
        <v>114</v>
      </c>
      <c r="D650" s="174"/>
      <c r="E650" s="175">
        <v>0</v>
      </c>
      <c r="F650" s="176"/>
      <c r="G650" s="177"/>
      <c r="O650" s="164"/>
    </row>
    <row r="651" spans="1:15" ht="12.75">
      <c r="A651" s="171"/>
      <c r="B651" s="172"/>
      <c r="C651" s="173" t="s">
        <v>334</v>
      </c>
      <c r="D651" s="174"/>
      <c r="E651" s="175">
        <v>2.121</v>
      </c>
      <c r="F651" s="176"/>
      <c r="G651" s="177"/>
      <c r="O651" s="164"/>
    </row>
    <row r="652" spans="1:15" ht="12.75">
      <c r="A652" s="171"/>
      <c r="B652" s="172"/>
      <c r="C652" s="173" t="s">
        <v>116</v>
      </c>
      <c r="D652" s="174"/>
      <c r="E652" s="175">
        <v>0</v>
      </c>
      <c r="F652" s="176"/>
      <c r="G652" s="177"/>
      <c r="O652" s="164"/>
    </row>
    <row r="653" spans="1:15" ht="12.75">
      <c r="A653" s="171"/>
      <c r="B653" s="172"/>
      <c r="C653" s="173" t="s">
        <v>343</v>
      </c>
      <c r="D653" s="174"/>
      <c r="E653" s="175">
        <v>7.07</v>
      </c>
      <c r="F653" s="176"/>
      <c r="G653" s="177"/>
      <c r="O653" s="164"/>
    </row>
    <row r="654" spans="1:15" ht="12.75">
      <c r="A654" s="171"/>
      <c r="B654" s="172"/>
      <c r="C654" s="173" t="s">
        <v>117</v>
      </c>
      <c r="D654" s="174"/>
      <c r="E654" s="175">
        <v>0</v>
      </c>
      <c r="F654" s="176"/>
      <c r="G654" s="177"/>
      <c r="O654" s="164"/>
    </row>
    <row r="655" spans="1:15" ht="12.75">
      <c r="A655" s="171"/>
      <c r="B655" s="172"/>
      <c r="C655" s="173" t="s">
        <v>348</v>
      </c>
      <c r="D655" s="174"/>
      <c r="E655" s="175">
        <v>8.8</v>
      </c>
      <c r="F655" s="176"/>
      <c r="G655" s="177"/>
      <c r="O655" s="164"/>
    </row>
    <row r="656" spans="1:15" ht="12.75">
      <c r="A656" s="171"/>
      <c r="B656" s="172"/>
      <c r="C656" s="173" t="s">
        <v>147</v>
      </c>
      <c r="D656" s="174"/>
      <c r="E656" s="175">
        <v>0</v>
      </c>
      <c r="F656" s="176"/>
      <c r="G656" s="177"/>
      <c r="O656" s="164"/>
    </row>
    <row r="657" spans="1:15" ht="12.75">
      <c r="A657" s="171"/>
      <c r="B657" s="172"/>
      <c r="C657" s="173" t="s">
        <v>349</v>
      </c>
      <c r="D657" s="174"/>
      <c r="E657" s="175">
        <v>5.656</v>
      </c>
      <c r="F657" s="176"/>
      <c r="G657" s="177"/>
      <c r="O657" s="164"/>
    </row>
    <row r="658" spans="1:15" ht="12.75">
      <c r="A658" s="171"/>
      <c r="B658" s="172"/>
      <c r="C658" s="173" t="s">
        <v>158</v>
      </c>
      <c r="D658" s="174"/>
      <c r="E658" s="175">
        <v>0</v>
      </c>
      <c r="F658" s="176"/>
      <c r="G658" s="177"/>
      <c r="O658" s="164"/>
    </row>
    <row r="659" spans="1:15" ht="12.75">
      <c r="A659" s="171"/>
      <c r="B659" s="172"/>
      <c r="C659" s="173" t="s">
        <v>350</v>
      </c>
      <c r="D659" s="174"/>
      <c r="E659" s="175">
        <v>3.232</v>
      </c>
      <c r="F659" s="176"/>
      <c r="G659" s="177"/>
      <c r="O659" s="164"/>
    </row>
    <row r="660" spans="1:15" ht="12.75">
      <c r="A660" s="171"/>
      <c r="B660" s="172"/>
      <c r="C660" s="173" t="s">
        <v>119</v>
      </c>
      <c r="D660" s="174"/>
      <c r="E660" s="175">
        <v>0</v>
      </c>
      <c r="F660" s="176"/>
      <c r="G660" s="177"/>
      <c r="O660" s="164"/>
    </row>
    <row r="661" spans="1:15" ht="12.75">
      <c r="A661" s="171"/>
      <c r="B661" s="172"/>
      <c r="C661" s="173" t="s">
        <v>335</v>
      </c>
      <c r="D661" s="174"/>
      <c r="E661" s="175">
        <v>11.312</v>
      </c>
      <c r="F661" s="176"/>
      <c r="G661" s="177"/>
      <c r="O661" s="164"/>
    </row>
    <row r="662" spans="1:15" ht="12.75">
      <c r="A662" s="171"/>
      <c r="B662" s="172"/>
      <c r="C662" s="173" t="s">
        <v>149</v>
      </c>
      <c r="D662" s="174"/>
      <c r="E662" s="175">
        <v>0</v>
      </c>
      <c r="F662" s="176"/>
      <c r="G662" s="177"/>
      <c r="O662" s="164"/>
    </row>
    <row r="663" spans="1:15" ht="12.75">
      <c r="A663" s="171"/>
      <c r="B663" s="172"/>
      <c r="C663" s="173" t="s">
        <v>351</v>
      </c>
      <c r="D663" s="174"/>
      <c r="E663" s="175">
        <v>6.363</v>
      </c>
      <c r="F663" s="176"/>
      <c r="G663" s="177"/>
      <c r="O663" s="164"/>
    </row>
    <row r="664" spans="1:15" ht="12.75">
      <c r="A664" s="171"/>
      <c r="B664" s="172"/>
      <c r="C664" s="173" t="s">
        <v>120</v>
      </c>
      <c r="D664" s="174"/>
      <c r="E664" s="175">
        <v>0</v>
      </c>
      <c r="F664" s="176"/>
      <c r="G664" s="177"/>
      <c r="O664" s="164"/>
    </row>
    <row r="665" spans="1:15" ht="12.75">
      <c r="A665" s="171"/>
      <c r="B665" s="172"/>
      <c r="C665" s="173" t="s">
        <v>352</v>
      </c>
      <c r="D665" s="174"/>
      <c r="E665" s="175">
        <v>33.3704</v>
      </c>
      <c r="F665" s="176"/>
      <c r="G665" s="177"/>
      <c r="O665" s="164"/>
    </row>
    <row r="666" spans="1:57" ht="12.75">
      <c r="A666" s="178"/>
      <c r="B666" s="179" t="s">
        <v>70</v>
      </c>
      <c r="C666" s="180" t="str">
        <f>CONCATENATE(B385," ",C385)</f>
        <v>5 Komunikace</v>
      </c>
      <c r="D666" s="178"/>
      <c r="E666" s="181"/>
      <c r="F666" s="181"/>
      <c r="G666" s="182">
        <f>SUM(G385:G665)</f>
        <v>0</v>
      </c>
      <c r="O666" s="164">
        <v>4</v>
      </c>
      <c r="BA666" s="183">
        <f>SUM(BA385:BA665)</f>
        <v>0</v>
      </c>
      <c r="BB666" s="183">
        <f>SUM(BB385:BB665)</f>
        <v>0</v>
      </c>
      <c r="BC666" s="183">
        <f>SUM(BC385:BC665)</f>
        <v>0</v>
      </c>
      <c r="BD666" s="183">
        <f>SUM(BD385:BD665)</f>
        <v>0</v>
      </c>
      <c r="BE666" s="183">
        <f>SUM(BE385:BE665)</f>
        <v>0</v>
      </c>
    </row>
    <row r="667" spans="1:15" ht="12.75">
      <c r="A667" s="157" t="s">
        <v>67</v>
      </c>
      <c r="B667" s="158" t="s">
        <v>353</v>
      </c>
      <c r="C667" s="159" t="s">
        <v>354</v>
      </c>
      <c r="D667" s="160"/>
      <c r="E667" s="161"/>
      <c r="F667" s="161"/>
      <c r="G667" s="162"/>
      <c r="H667" s="163"/>
      <c r="I667" s="163"/>
      <c r="O667" s="164">
        <v>1</v>
      </c>
    </row>
    <row r="668" spans="1:104" ht="12.75">
      <c r="A668" s="165">
        <v>20</v>
      </c>
      <c r="B668" s="166" t="s">
        <v>355</v>
      </c>
      <c r="C668" s="167" t="s">
        <v>356</v>
      </c>
      <c r="D668" s="168" t="s">
        <v>357</v>
      </c>
      <c r="E668" s="169">
        <v>2</v>
      </c>
      <c r="F668" s="169">
        <v>0</v>
      </c>
      <c r="G668" s="170">
        <f>E668*F668</f>
        <v>0</v>
      </c>
      <c r="O668" s="164">
        <v>2</v>
      </c>
      <c r="AA668" s="138">
        <v>1</v>
      </c>
      <c r="AB668" s="138">
        <v>1</v>
      </c>
      <c r="AC668" s="138">
        <v>1</v>
      </c>
      <c r="AZ668" s="138">
        <v>1</v>
      </c>
      <c r="BA668" s="138">
        <f>IF(AZ668=1,G668,0)</f>
        <v>0</v>
      </c>
      <c r="BB668" s="138">
        <f>IF(AZ668=2,G668,0)</f>
        <v>0</v>
      </c>
      <c r="BC668" s="138">
        <f>IF(AZ668=3,G668,0)</f>
        <v>0</v>
      </c>
      <c r="BD668" s="138">
        <f>IF(AZ668=4,G668,0)</f>
        <v>0</v>
      </c>
      <c r="BE668" s="138">
        <f>IF(AZ668=5,G668,0)</f>
        <v>0</v>
      </c>
      <c r="CZ668" s="138">
        <v>0.272</v>
      </c>
    </row>
    <row r="669" spans="1:15" ht="12.75">
      <c r="A669" s="171"/>
      <c r="B669" s="172"/>
      <c r="C669" s="173" t="s">
        <v>150</v>
      </c>
      <c r="D669" s="174"/>
      <c r="E669" s="175">
        <v>0</v>
      </c>
      <c r="F669" s="176"/>
      <c r="G669" s="177"/>
      <c r="O669" s="164"/>
    </row>
    <row r="670" spans="1:15" ht="12.75">
      <c r="A670" s="171"/>
      <c r="B670" s="172"/>
      <c r="C670" s="173">
        <v>2</v>
      </c>
      <c r="D670" s="174"/>
      <c r="E670" s="175">
        <v>2</v>
      </c>
      <c r="F670" s="176"/>
      <c r="G670" s="177"/>
      <c r="O670" s="164"/>
    </row>
    <row r="671" spans="1:57" ht="12.75">
      <c r="A671" s="178"/>
      <c r="B671" s="179" t="s">
        <v>70</v>
      </c>
      <c r="C671" s="180" t="str">
        <f>CONCATENATE(B667," ",C667)</f>
        <v>8 Trubní vedení</v>
      </c>
      <c r="D671" s="178"/>
      <c r="E671" s="181"/>
      <c r="F671" s="181"/>
      <c r="G671" s="182">
        <f>SUM(G667:G670)</f>
        <v>0</v>
      </c>
      <c r="O671" s="164">
        <v>4</v>
      </c>
      <c r="BA671" s="183">
        <f>SUM(BA667:BA670)</f>
        <v>0</v>
      </c>
      <c r="BB671" s="183">
        <f>SUM(BB667:BB670)</f>
        <v>0</v>
      </c>
      <c r="BC671" s="183">
        <f>SUM(BC667:BC670)</f>
        <v>0</v>
      </c>
      <c r="BD671" s="183">
        <f>SUM(BD667:BD670)</f>
        <v>0</v>
      </c>
      <c r="BE671" s="183">
        <f>SUM(BE667:BE670)</f>
        <v>0</v>
      </c>
    </row>
    <row r="672" spans="1:15" ht="12.75">
      <c r="A672" s="157" t="s">
        <v>67</v>
      </c>
      <c r="B672" s="158" t="s">
        <v>358</v>
      </c>
      <c r="C672" s="159" t="s">
        <v>359</v>
      </c>
      <c r="D672" s="160"/>
      <c r="E672" s="161"/>
      <c r="F672" s="161"/>
      <c r="G672" s="162"/>
      <c r="H672" s="163"/>
      <c r="I672" s="163"/>
      <c r="O672" s="164">
        <v>1</v>
      </c>
    </row>
    <row r="673" spans="1:104" ht="12.75">
      <c r="A673" s="165">
        <v>21</v>
      </c>
      <c r="B673" s="166" t="s">
        <v>360</v>
      </c>
      <c r="C673" s="167" t="s">
        <v>361</v>
      </c>
      <c r="D673" s="168" t="s">
        <v>154</v>
      </c>
      <c r="E673" s="169">
        <v>28.3</v>
      </c>
      <c r="F673" s="169">
        <v>0</v>
      </c>
      <c r="G673" s="170">
        <f>E673*F673</f>
        <v>0</v>
      </c>
      <c r="O673" s="164">
        <v>2</v>
      </c>
      <c r="AA673" s="138">
        <v>1</v>
      </c>
      <c r="AB673" s="138">
        <v>1</v>
      </c>
      <c r="AC673" s="138">
        <v>1</v>
      </c>
      <c r="AZ673" s="138">
        <v>1</v>
      </c>
      <c r="BA673" s="138">
        <f>IF(AZ673=1,G673,0)</f>
        <v>0</v>
      </c>
      <c r="BB673" s="138">
        <f>IF(AZ673=2,G673,0)</f>
        <v>0</v>
      </c>
      <c r="BC673" s="138">
        <f>IF(AZ673=3,G673,0)</f>
        <v>0</v>
      </c>
      <c r="BD673" s="138">
        <f>IF(AZ673=4,G673,0)</f>
        <v>0</v>
      </c>
      <c r="BE673" s="138">
        <f>IF(AZ673=5,G673,0)</f>
        <v>0</v>
      </c>
      <c r="CZ673" s="138">
        <v>0.176</v>
      </c>
    </row>
    <row r="674" spans="1:15" ht="12.75">
      <c r="A674" s="171"/>
      <c r="B674" s="172"/>
      <c r="C674" s="173" t="s">
        <v>100</v>
      </c>
      <c r="D674" s="174"/>
      <c r="E674" s="175">
        <v>0</v>
      </c>
      <c r="F674" s="176"/>
      <c r="G674" s="177"/>
      <c r="O674" s="164"/>
    </row>
    <row r="675" spans="1:15" ht="12.75">
      <c r="A675" s="171"/>
      <c r="B675" s="172"/>
      <c r="C675" s="173">
        <v>3</v>
      </c>
      <c r="D675" s="174"/>
      <c r="E675" s="175">
        <v>3</v>
      </c>
      <c r="F675" s="176"/>
      <c r="G675" s="177"/>
      <c r="O675" s="164"/>
    </row>
    <row r="676" spans="1:15" ht="12.75">
      <c r="A676" s="171"/>
      <c r="B676" s="172"/>
      <c r="C676" s="173" t="s">
        <v>126</v>
      </c>
      <c r="D676" s="174"/>
      <c r="E676" s="175">
        <v>0</v>
      </c>
      <c r="F676" s="176"/>
      <c r="G676" s="177"/>
      <c r="O676" s="164"/>
    </row>
    <row r="677" spans="1:15" ht="12.75">
      <c r="A677" s="171"/>
      <c r="B677" s="172"/>
      <c r="C677" s="173" t="s">
        <v>155</v>
      </c>
      <c r="D677" s="174"/>
      <c r="E677" s="175">
        <v>3.5</v>
      </c>
      <c r="F677" s="176"/>
      <c r="G677" s="177"/>
      <c r="O677" s="164"/>
    </row>
    <row r="678" spans="1:15" ht="12.75">
      <c r="A678" s="171"/>
      <c r="B678" s="172"/>
      <c r="C678" s="173" t="s">
        <v>128</v>
      </c>
      <c r="D678" s="174"/>
      <c r="E678" s="175">
        <v>0</v>
      </c>
      <c r="F678" s="176"/>
      <c r="G678" s="177"/>
      <c r="O678" s="164"/>
    </row>
    <row r="679" spans="1:15" ht="12.75">
      <c r="A679" s="171"/>
      <c r="B679" s="172"/>
      <c r="C679" s="173">
        <v>3</v>
      </c>
      <c r="D679" s="174"/>
      <c r="E679" s="175">
        <v>3</v>
      </c>
      <c r="F679" s="176"/>
      <c r="G679" s="177"/>
      <c r="O679" s="164"/>
    </row>
    <row r="680" spans="1:15" ht="12.75">
      <c r="A680" s="171"/>
      <c r="B680" s="172"/>
      <c r="C680" s="173" t="s">
        <v>130</v>
      </c>
      <c r="D680" s="174"/>
      <c r="E680" s="175">
        <v>0</v>
      </c>
      <c r="F680" s="176"/>
      <c r="G680" s="177"/>
      <c r="O680" s="164"/>
    </row>
    <row r="681" spans="1:15" ht="12.75">
      <c r="A681" s="171"/>
      <c r="B681" s="172"/>
      <c r="C681" s="173">
        <v>3</v>
      </c>
      <c r="D681" s="174"/>
      <c r="E681" s="175">
        <v>3</v>
      </c>
      <c r="F681" s="176"/>
      <c r="G681" s="177"/>
      <c r="O681" s="164"/>
    </row>
    <row r="682" spans="1:15" ht="12.75">
      <c r="A682" s="171"/>
      <c r="B682" s="172"/>
      <c r="C682" s="173" t="s">
        <v>136</v>
      </c>
      <c r="D682" s="174"/>
      <c r="E682" s="175">
        <v>0</v>
      </c>
      <c r="F682" s="176"/>
      <c r="G682" s="177"/>
      <c r="O682" s="164"/>
    </row>
    <row r="683" spans="1:15" ht="12.75">
      <c r="A683" s="171"/>
      <c r="B683" s="172"/>
      <c r="C683" s="173" t="s">
        <v>157</v>
      </c>
      <c r="D683" s="174"/>
      <c r="E683" s="175">
        <v>3.3</v>
      </c>
      <c r="F683" s="176"/>
      <c r="G683" s="177"/>
      <c r="O683" s="164"/>
    </row>
    <row r="684" spans="1:15" ht="12.75">
      <c r="A684" s="171"/>
      <c r="B684" s="172"/>
      <c r="C684" s="173" t="s">
        <v>117</v>
      </c>
      <c r="D684" s="174"/>
      <c r="E684" s="175">
        <v>0</v>
      </c>
      <c r="F684" s="176"/>
      <c r="G684" s="177"/>
      <c r="O684" s="164"/>
    </row>
    <row r="685" spans="1:15" ht="12.75">
      <c r="A685" s="171"/>
      <c r="B685" s="172"/>
      <c r="C685" s="173">
        <v>4</v>
      </c>
      <c r="D685" s="174"/>
      <c r="E685" s="175">
        <v>4</v>
      </c>
      <c r="F685" s="176"/>
      <c r="G685" s="177"/>
      <c r="O685" s="164"/>
    </row>
    <row r="686" spans="1:15" ht="12.75">
      <c r="A686" s="171"/>
      <c r="B686" s="172"/>
      <c r="C686" s="173" t="s">
        <v>158</v>
      </c>
      <c r="D686" s="174"/>
      <c r="E686" s="175">
        <v>0</v>
      </c>
      <c r="F686" s="176"/>
      <c r="G686" s="177"/>
      <c r="O686" s="164"/>
    </row>
    <row r="687" spans="1:15" ht="12.75">
      <c r="A687" s="171"/>
      <c r="B687" s="172"/>
      <c r="C687" s="173">
        <v>4</v>
      </c>
      <c r="D687" s="174"/>
      <c r="E687" s="175">
        <v>4</v>
      </c>
      <c r="F687" s="176"/>
      <c r="G687" s="177"/>
      <c r="O687" s="164"/>
    </row>
    <row r="688" spans="1:15" ht="12.75">
      <c r="A688" s="171"/>
      <c r="B688" s="172"/>
      <c r="C688" s="173" t="s">
        <v>149</v>
      </c>
      <c r="D688" s="174"/>
      <c r="E688" s="175">
        <v>0</v>
      </c>
      <c r="F688" s="176"/>
      <c r="G688" s="177"/>
      <c r="O688" s="164"/>
    </row>
    <row r="689" spans="1:15" ht="12.75">
      <c r="A689" s="171"/>
      <c r="B689" s="172"/>
      <c r="C689" s="173">
        <v>3</v>
      </c>
      <c r="D689" s="174"/>
      <c r="E689" s="175">
        <v>3</v>
      </c>
      <c r="F689" s="176"/>
      <c r="G689" s="177"/>
      <c r="O689" s="164"/>
    </row>
    <row r="690" spans="1:15" ht="12.75">
      <c r="A690" s="171"/>
      <c r="B690" s="172"/>
      <c r="C690" s="173" t="s">
        <v>150</v>
      </c>
      <c r="D690" s="174"/>
      <c r="E690" s="175">
        <v>0</v>
      </c>
      <c r="F690" s="176"/>
      <c r="G690" s="177"/>
      <c r="O690" s="164"/>
    </row>
    <row r="691" spans="1:15" ht="12.75">
      <c r="A691" s="171"/>
      <c r="B691" s="172"/>
      <c r="C691" s="173" t="s">
        <v>159</v>
      </c>
      <c r="D691" s="174"/>
      <c r="E691" s="175">
        <v>1.5</v>
      </c>
      <c r="F691" s="176"/>
      <c r="G691" s="177"/>
      <c r="O691" s="164"/>
    </row>
    <row r="692" spans="1:104" ht="12.75">
      <c r="A692" s="165">
        <v>22</v>
      </c>
      <c r="B692" s="166" t="s">
        <v>362</v>
      </c>
      <c r="C692" s="167" t="s">
        <v>363</v>
      </c>
      <c r="D692" s="168" t="s">
        <v>154</v>
      </c>
      <c r="E692" s="169">
        <v>488.5</v>
      </c>
      <c r="F692" s="169">
        <v>0</v>
      </c>
      <c r="G692" s="170">
        <f>E692*F692</f>
        <v>0</v>
      </c>
      <c r="O692" s="164">
        <v>2</v>
      </c>
      <c r="AA692" s="138">
        <v>1</v>
      </c>
      <c r="AB692" s="138">
        <v>1</v>
      </c>
      <c r="AC692" s="138">
        <v>1</v>
      </c>
      <c r="AZ692" s="138">
        <v>1</v>
      </c>
      <c r="BA692" s="138">
        <f>IF(AZ692=1,G692,0)</f>
        <v>0</v>
      </c>
      <c r="BB692" s="138">
        <f>IF(AZ692=2,G692,0)</f>
        <v>0</v>
      </c>
      <c r="BC692" s="138">
        <f>IF(AZ692=3,G692,0)</f>
        <v>0</v>
      </c>
      <c r="BD692" s="138">
        <f>IF(AZ692=4,G692,0)</f>
        <v>0</v>
      </c>
      <c r="BE692" s="138">
        <f>IF(AZ692=5,G692,0)</f>
        <v>0</v>
      </c>
      <c r="CZ692" s="138">
        <v>0.136</v>
      </c>
    </row>
    <row r="693" spans="1:15" ht="12.75">
      <c r="A693" s="171"/>
      <c r="B693" s="172"/>
      <c r="C693" s="173" t="s">
        <v>162</v>
      </c>
      <c r="D693" s="174"/>
      <c r="E693" s="175">
        <v>0</v>
      </c>
      <c r="F693" s="176"/>
      <c r="G693" s="177"/>
      <c r="O693" s="164"/>
    </row>
    <row r="694" spans="1:15" ht="12.75">
      <c r="A694" s="171"/>
      <c r="B694" s="172"/>
      <c r="C694" s="173">
        <v>2</v>
      </c>
      <c r="D694" s="174"/>
      <c r="E694" s="175">
        <v>2</v>
      </c>
      <c r="F694" s="176"/>
      <c r="G694" s="177"/>
      <c r="O694" s="164"/>
    </row>
    <row r="695" spans="1:15" ht="12.75">
      <c r="A695" s="171"/>
      <c r="B695" s="172"/>
      <c r="C695" s="173" t="s">
        <v>86</v>
      </c>
      <c r="D695" s="174"/>
      <c r="E695" s="175">
        <v>0</v>
      </c>
      <c r="F695" s="176"/>
      <c r="G695" s="177"/>
      <c r="O695" s="164"/>
    </row>
    <row r="696" spans="1:15" ht="12.75">
      <c r="A696" s="171"/>
      <c r="B696" s="172"/>
      <c r="C696" s="173" t="s">
        <v>163</v>
      </c>
      <c r="D696" s="174"/>
      <c r="E696" s="175">
        <v>162</v>
      </c>
      <c r="F696" s="176"/>
      <c r="G696" s="177"/>
      <c r="O696" s="164"/>
    </row>
    <row r="697" spans="1:15" ht="12.75">
      <c r="A697" s="171"/>
      <c r="B697" s="172"/>
      <c r="C697" s="173" t="s">
        <v>88</v>
      </c>
      <c r="D697" s="174"/>
      <c r="E697" s="175">
        <v>0</v>
      </c>
      <c r="F697" s="176"/>
      <c r="G697" s="177"/>
      <c r="O697" s="164"/>
    </row>
    <row r="698" spans="1:15" ht="12.75">
      <c r="A698" s="171"/>
      <c r="B698" s="172"/>
      <c r="C698" s="173" t="s">
        <v>364</v>
      </c>
      <c r="D698" s="174"/>
      <c r="E698" s="175">
        <v>1.3</v>
      </c>
      <c r="F698" s="176"/>
      <c r="G698" s="177"/>
      <c r="O698" s="164"/>
    </row>
    <row r="699" spans="1:15" ht="12.75">
      <c r="A699" s="171"/>
      <c r="B699" s="172"/>
      <c r="C699" s="173" t="s">
        <v>90</v>
      </c>
      <c r="D699" s="174"/>
      <c r="E699" s="175">
        <v>0</v>
      </c>
      <c r="F699" s="176"/>
      <c r="G699" s="177"/>
      <c r="O699" s="164"/>
    </row>
    <row r="700" spans="1:15" ht="12.75">
      <c r="A700" s="171"/>
      <c r="B700" s="172"/>
      <c r="C700" s="173" t="s">
        <v>165</v>
      </c>
      <c r="D700" s="174"/>
      <c r="E700" s="175">
        <v>27</v>
      </c>
      <c r="F700" s="176"/>
      <c r="G700" s="177"/>
      <c r="O700" s="164"/>
    </row>
    <row r="701" spans="1:15" ht="12.75">
      <c r="A701" s="171"/>
      <c r="B701" s="172"/>
      <c r="C701" s="173">
        <v>2</v>
      </c>
      <c r="D701" s="174"/>
      <c r="E701" s="175">
        <v>2</v>
      </c>
      <c r="F701" s="176"/>
      <c r="G701" s="177"/>
      <c r="O701" s="164"/>
    </row>
    <row r="702" spans="1:15" ht="12.75">
      <c r="A702" s="171"/>
      <c r="B702" s="172"/>
      <c r="C702" s="173" t="s">
        <v>92</v>
      </c>
      <c r="D702" s="174"/>
      <c r="E702" s="175">
        <v>0</v>
      </c>
      <c r="F702" s="176"/>
      <c r="G702" s="177"/>
      <c r="O702" s="164"/>
    </row>
    <row r="703" spans="1:15" ht="12.75">
      <c r="A703" s="171"/>
      <c r="B703" s="172"/>
      <c r="C703" s="173">
        <v>2</v>
      </c>
      <c r="D703" s="174"/>
      <c r="E703" s="175">
        <v>2</v>
      </c>
      <c r="F703" s="176"/>
      <c r="G703" s="177"/>
      <c r="O703" s="164"/>
    </row>
    <row r="704" spans="1:15" ht="12.75">
      <c r="A704" s="171"/>
      <c r="B704" s="172"/>
      <c r="C704" s="173" t="s">
        <v>166</v>
      </c>
      <c r="D704" s="174"/>
      <c r="E704" s="175">
        <v>33</v>
      </c>
      <c r="F704" s="176"/>
      <c r="G704" s="177"/>
      <c r="O704" s="164"/>
    </row>
    <row r="705" spans="1:15" ht="12.75">
      <c r="A705" s="171"/>
      <c r="B705" s="172"/>
      <c r="C705" s="173" t="s">
        <v>258</v>
      </c>
      <c r="D705" s="174"/>
      <c r="E705" s="175">
        <v>0</v>
      </c>
      <c r="F705" s="176"/>
      <c r="G705" s="177"/>
      <c r="O705" s="164"/>
    </row>
    <row r="706" spans="1:15" ht="12.75">
      <c r="A706" s="171"/>
      <c r="B706" s="172"/>
      <c r="C706" s="173" t="s">
        <v>365</v>
      </c>
      <c r="D706" s="174"/>
      <c r="E706" s="175">
        <v>1.5</v>
      </c>
      <c r="F706" s="176"/>
      <c r="G706" s="177"/>
      <c r="O706" s="164"/>
    </row>
    <row r="707" spans="1:15" ht="12.75">
      <c r="A707" s="171"/>
      <c r="B707" s="172"/>
      <c r="C707" s="173" t="s">
        <v>96</v>
      </c>
      <c r="D707" s="174"/>
      <c r="E707" s="175">
        <v>0</v>
      </c>
      <c r="F707" s="176"/>
      <c r="G707" s="177"/>
      <c r="O707" s="164"/>
    </row>
    <row r="708" spans="1:15" ht="12.75">
      <c r="A708" s="171"/>
      <c r="B708" s="172"/>
      <c r="C708" s="173" t="s">
        <v>168</v>
      </c>
      <c r="D708" s="174"/>
      <c r="E708" s="175">
        <v>16</v>
      </c>
      <c r="F708" s="176"/>
      <c r="G708" s="177"/>
      <c r="O708" s="164"/>
    </row>
    <row r="709" spans="1:15" ht="12.75">
      <c r="A709" s="171"/>
      <c r="B709" s="172"/>
      <c r="C709" s="173" t="s">
        <v>142</v>
      </c>
      <c r="D709" s="174"/>
      <c r="E709" s="175">
        <v>0</v>
      </c>
      <c r="F709" s="176"/>
      <c r="G709" s="177"/>
      <c r="O709" s="164"/>
    </row>
    <row r="710" spans="1:15" ht="12.75">
      <c r="A710" s="171"/>
      <c r="B710" s="172"/>
      <c r="C710" s="173" t="s">
        <v>366</v>
      </c>
      <c r="D710" s="174"/>
      <c r="E710" s="175">
        <v>5.4</v>
      </c>
      <c r="F710" s="176"/>
      <c r="G710" s="177"/>
      <c r="O710" s="164"/>
    </row>
    <row r="711" spans="1:15" ht="12.75">
      <c r="A711" s="171"/>
      <c r="B711" s="172"/>
      <c r="C711" s="173" t="s">
        <v>98</v>
      </c>
      <c r="D711" s="174"/>
      <c r="E711" s="175">
        <v>0</v>
      </c>
      <c r="F711" s="176"/>
      <c r="G711" s="177"/>
      <c r="O711" s="164"/>
    </row>
    <row r="712" spans="1:15" ht="12.75">
      <c r="A712" s="171"/>
      <c r="B712" s="172"/>
      <c r="C712" s="173" t="s">
        <v>169</v>
      </c>
      <c r="D712" s="174"/>
      <c r="E712" s="175">
        <v>12</v>
      </c>
      <c r="F712" s="176"/>
      <c r="G712" s="177"/>
      <c r="O712" s="164"/>
    </row>
    <row r="713" spans="1:15" ht="12.75">
      <c r="A713" s="171"/>
      <c r="B713" s="172"/>
      <c r="C713" s="173" t="s">
        <v>100</v>
      </c>
      <c r="D713" s="174"/>
      <c r="E713" s="175">
        <v>0</v>
      </c>
      <c r="F713" s="176"/>
      <c r="G713" s="177"/>
      <c r="O713" s="164"/>
    </row>
    <row r="714" spans="1:15" ht="12.75">
      <c r="A714" s="171"/>
      <c r="B714" s="172"/>
      <c r="C714" s="173" t="s">
        <v>367</v>
      </c>
      <c r="D714" s="174"/>
      <c r="E714" s="175">
        <v>3.6</v>
      </c>
      <c r="F714" s="176"/>
      <c r="G714" s="177"/>
      <c r="O714" s="164"/>
    </row>
    <row r="715" spans="1:15" ht="12.75">
      <c r="A715" s="171"/>
      <c r="B715" s="172"/>
      <c r="C715" s="173" t="s">
        <v>102</v>
      </c>
      <c r="D715" s="174"/>
      <c r="E715" s="175">
        <v>0</v>
      </c>
      <c r="F715" s="176"/>
      <c r="G715" s="177"/>
      <c r="O715" s="164"/>
    </row>
    <row r="716" spans="1:15" ht="12.75">
      <c r="A716" s="171"/>
      <c r="B716" s="172"/>
      <c r="C716" s="173" t="s">
        <v>171</v>
      </c>
      <c r="D716" s="174"/>
      <c r="E716" s="175">
        <v>32</v>
      </c>
      <c r="F716" s="176"/>
      <c r="G716" s="177"/>
      <c r="O716" s="164"/>
    </row>
    <row r="717" spans="1:15" ht="12.75">
      <c r="A717" s="171"/>
      <c r="B717" s="172"/>
      <c r="C717" s="173" t="s">
        <v>126</v>
      </c>
      <c r="D717" s="174"/>
      <c r="E717" s="175">
        <v>0</v>
      </c>
      <c r="F717" s="176"/>
      <c r="G717" s="177"/>
      <c r="O717" s="164"/>
    </row>
    <row r="718" spans="1:15" ht="12.75">
      <c r="A718" s="171"/>
      <c r="B718" s="172"/>
      <c r="C718" s="173" t="s">
        <v>368</v>
      </c>
      <c r="D718" s="174"/>
      <c r="E718" s="175">
        <v>3</v>
      </c>
      <c r="F718" s="176"/>
      <c r="G718" s="177"/>
      <c r="O718" s="164"/>
    </row>
    <row r="719" spans="1:15" ht="12.75">
      <c r="A719" s="171"/>
      <c r="B719" s="172"/>
      <c r="C719" s="173" t="s">
        <v>104</v>
      </c>
      <c r="D719" s="174"/>
      <c r="E719" s="175">
        <v>0</v>
      </c>
      <c r="F719" s="176"/>
      <c r="G719" s="177"/>
      <c r="O719" s="164"/>
    </row>
    <row r="720" spans="1:15" ht="12.75">
      <c r="A720" s="171"/>
      <c r="B720" s="172"/>
      <c r="C720" s="173" t="s">
        <v>172</v>
      </c>
      <c r="D720" s="174"/>
      <c r="E720" s="175">
        <v>9.8</v>
      </c>
      <c r="F720" s="176"/>
      <c r="G720" s="177"/>
      <c r="O720" s="164"/>
    </row>
    <row r="721" spans="1:15" ht="12.75">
      <c r="A721" s="171"/>
      <c r="B721" s="172"/>
      <c r="C721" s="173" t="s">
        <v>128</v>
      </c>
      <c r="D721" s="174"/>
      <c r="E721" s="175">
        <v>0</v>
      </c>
      <c r="F721" s="176"/>
      <c r="G721" s="177"/>
      <c r="O721" s="164"/>
    </row>
    <row r="722" spans="1:15" ht="12.75">
      <c r="A722" s="171"/>
      <c r="B722" s="172"/>
      <c r="C722" s="173" t="s">
        <v>369</v>
      </c>
      <c r="D722" s="174"/>
      <c r="E722" s="175">
        <v>2.2</v>
      </c>
      <c r="F722" s="176"/>
      <c r="G722" s="177"/>
      <c r="O722" s="164"/>
    </row>
    <row r="723" spans="1:15" ht="12.75">
      <c r="A723" s="171"/>
      <c r="B723" s="172"/>
      <c r="C723" s="173" t="s">
        <v>106</v>
      </c>
      <c r="D723" s="174"/>
      <c r="E723" s="175">
        <v>0</v>
      </c>
      <c r="F723" s="176"/>
      <c r="G723" s="177"/>
      <c r="O723" s="164"/>
    </row>
    <row r="724" spans="1:15" ht="12.75">
      <c r="A724" s="171"/>
      <c r="B724" s="172"/>
      <c r="C724" s="173" t="s">
        <v>173</v>
      </c>
      <c r="D724" s="174"/>
      <c r="E724" s="175">
        <v>10</v>
      </c>
      <c r="F724" s="176"/>
      <c r="G724" s="177"/>
      <c r="O724" s="164"/>
    </row>
    <row r="725" spans="1:15" ht="12.75">
      <c r="A725" s="171"/>
      <c r="B725" s="172"/>
      <c r="C725" s="173" t="s">
        <v>108</v>
      </c>
      <c r="D725" s="174"/>
      <c r="E725" s="175">
        <v>0</v>
      </c>
      <c r="F725" s="176"/>
      <c r="G725" s="177"/>
      <c r="O725" s="164"/>
    </row>
    <row r="726" spans="1:15" ht="12.75">
      <c r="A726" s="171"/>
      <c r="B726" s="172"/>
      <c r="C726" s="173" t="s">
        <v>174</v>
      </c>
      <c r="D726" s="174"/>
      <c r="E726" s="175">
        <v>11.6</v>
      </c>
      <c r="F726" s="176"/>
      <c r="G726" s="177"/>
      <c r="O726" s="164"/>
    </row>
    <row r="727" spans="1:15" ht="12.75">
      <c r="A727" s="171"/>
      <c r="B727" s="172"/>
      <c r="C727" s="173" t="s">
        <v>130</v>
      </c>
      <c r="D727" s="174"/>
      <c r="E727" s="175">
        <v>0</v>
      </c>
      <c r="F727" s="176"/>
      <c r="G727" s="177"/>
      <c r="O727" s="164"/>
    </row>
    <row r="728" spans="1:15" ht="12.75">
      <c r="A728" s="171"/>
      <c r="B728" s="172"/>
      <c r="C728" s="173" t="s">
        <v>370</v>
      </c>
      <c r="D728" s="174"/>
      <c r="E728" s="175">
        <v>2.6</v>
      </c>
      <c r="F728" s="176"/>
      <c r="G728" s="177"/>
      <c r="O728" s="164"/>
    </row>
    <row r="729" spans="1:15" ht="12.75">
      <c r="A729" s="171"/>
      <c r="B729" s="172"/>
      <c r="C729" s="173" t="s">
        <v>110</v>
      </c>
      <c r="D729" s="174"/>
      <c r="E729" s="175">
        <v>0</v>
      </c>
      <c r="F729" s="176"/>
      <c r="G729" s="177"/>
      <c r="O729" s="164"/>
    </row>
    <row r="730" spans="1:15" ht="12.75">
      <c r="A730" s="171"/>
      <c r="B730" s="172"/>
      <c r="C730" s="173" t="s">
        <v>171</v>
      </c>
      <c r="D730" s="174"/>
      <c r="E730" s="175">
        <v>32</v>
      </c>
      <c r="F730" s="176"/>
      <c r="G730" s="177"/>
      <c r="O730" s="164"/>
    </row>
    <row r="731" spans="1:15" ht="12.75">
      <c r="A731" s="171"/>
      <c r="B731" s="172"/>
      <c r="C731" s="173" t="s">
        <v>136</v>
      </c>
      <c r="D731" s="174"/>
      <c r="E731" s="175">
        <v>0</v>
      </c>
      <c r="F731" s="176"/>
      <c r="G731" s="177"/>
      <c r="O731" s="164"/>
    </row>
    <row r="732" spans="1:15" ht="12.75">
      <c r="A732" s="171"/>
      <c r="B732" s="172"/>
      <c r="C732" s="173" t="s">
        <v>175</v>
      </c>
      <c r="D732" s="174"/>
      <c r="E732" s="175">
        <v>2.4</v>
      </c>
      <c r="F732" s="176"/>
      <c r="G732" s="177"/>
      <c r="O732" s="164"/>
    </row>
    <row r="733" spans="1:15" ht="12.75">
      <c r="A733" s="171"/>
      <c r="B733" s="172"/>
      <c r="C733" s="173" t="s">
        <v>111</v>
      </c>
      <c r="D733" s="174"/>
      <c r="E733" s="175">
        <v>0</v>
      </c>
      <c r="F733" s="176"/>
      <c r="G733" s="177"/>
      <c r="O733" s="164"/>
    </row>
    <row r="734" spans="1:15" ht="12.75">
      <c r="A734" s="171"/>
      <c r="B734" s="172"/>
      <c r="C734" s="173" t="s">
        <v>171</v>
      </c>
      <c r="D734" s="174"/>
      <c r="E734" s="175">
        <v>32</v>
      </c>
      <c r="F734" s="176"/>
      <c r="G734" s="177"/>
      <c r="O734" s="164"/>
    </row>
    <row r="735" spans="1:15" ht="12.75">
      <c r="A735" s="171"/>
      <c r="B735" s="172"/>
      <c r="C735" s="173" t="s">
        <v>112</v>
      </c>
      <c r="D735" s="174"/>
      <c r="E735" s="175">
        <v>0</v>
      </c>
      <c r="F735" s="176"/>
      <c r="G735" s="177"/>
      <c r="O735" s="164"/>
    </row>
    <row r="736" spans="1:15" ht="12.75">
      <c r="A736" s="171"/>
      <c r="B736" s="172"/>
      <c r="C736" s="173" t="s">
        <v>175</v>
      </c>
      <c r="D736" s="174"/>
      <c r="E736" s="175">
        <v>2.4</v>
      </c>
      <c r="F736" s="176"/>
      <c r="G736" s="177"/>
      <c r="O736" s="164"/>
    </row>
    <row r="737" spans="1:15" ht="12.75">
      <c r="A737" s="171"/>
      <c r="B737" s="172"/>
      <c r="C737" s="173" t="s">
        <v>114</v>
      </c>
      <c r="D737" s="174"/>
      <c r="E737" s="175">
        <v>0</v>
      </c>
      <c r="F737" s="176"/>
      <c r="G737" s="177"/>
      <c r="O737" s="164"/>
    </row>
    <row r="738" spans="1:15" ht="12.75">
      <c r="A738" s="171"/>
      <c r="B738" s="172"/>
      <c r="C738" s="173" t="s">
        <v>159</v>
      </c>
      <c r="D738" s="174"/>
      <c r="E738" s="175">
        <v>1.5</v>
      </c>
      <c r="F738" s="176"/>
      <c r="G738" s="177"/>
      <c r="O738" s="164"/>
    </row>
    <row r="739" spans="1:15" ht="12.75">
      <c r="A739" s="171"/>
      <c r="B739" s="172"/>
      <c r="C739" s="173" t="s">
        <v>116</v>
      </c>
      <c r="D739" s="174"/>
      <c r="E739" s="175">
        <v>0</v>
      </c>
      <c r="F739" s="176"/>
      <c r="G739" s="177"/>
      <c r="O739" s="164"/>
    </row>
    <row r="740" spans="1:15" ht="12.75">
      <c r="A740" s="171"/>
      <c r="B740" s="172"/>
      <c r="C740" s="173" t="s">
        <v>173</v>
      </c>
      <c r="D740" s="174"/>
      <c r="E740" s="175">
        <v>10</v>
      </c>
      <c r="F740" s="176"/>
      <c r="G740" s="177"/>
      <c r="O740" s="164"/>
    </row>
    <row r="741" spans="1:15" ht="12.75">
      <c r="A741" s="171"/>
      <c r="B741" s="172"/>
      <c r="C741" s="173" t="s">
        <v>117</v>
      </c>
      <c r="D741" s="174"/>
      <c r="E741" s="175">
        <v>0</v>
      </c>
      <c r="F741" s="176"/>
      <c r="G741" s="177"/>
      <c r="O741" s="164"/>
    </row>
    <row r="742" spans="1:15" ht="12.75">
      <c r="A742" s="171"/>
      <c r="B742" s="172"/>
      <c r="C742" s="173" t="s">
        <v>371</v>
      </c>
      <c r="D742" s="174"/>
      <c r="E742" s="175">
        <v>1.2</v>
      </c>
      <c r="F742" s="176"/>
      <c r="G742" s="177"/>
      <c r="O742" s="164"/>
    </row>
    <row r="743" spans="1:15" ht="12.75">
      <c r="A743" s="171"/>
      <c r="B743" s="172"/>
      <c r="C743" s="173" t="s">
        <v>158</v>
      </c>
      <c r="D743" s="174"/>
      <c r="E743" s="175">
        <v>0</v>
      </c>
      <c r="F743" s="176"/>
      <c r="G743" s="177"/>
      <c r="O743" s="164"/>
    </row>
    <row r="744" spans="1:15" ht="12.75">
      <c r="A744" s="171"/>
      <c r="B744" s="172"/>
      <c r="C744" s="173" t="s">
        <v>371</v>
      </c>
      <c r="D744" s="174"/>
      <c r="E744" s="175">
        <v>1.2</v>
      </c>
      <c r="F744" s="176"/>
      <c r="G744" s="177"/>
      <c r="O744" s="164"/>
    </row>
    <row r="745" spans="1:15" ht="12.75">
      <c r="A745" s="171"/>
      <c r="B745" s="172"/>
      <c r="C745" s="173" t="s">
        <v>119</v>
      </c>
      <c r="D745" s="174"/>
      <c r="E745" s="175">
        <v>0</v>
      </c>
      <c r="F745" s="176"/>
      <c r="G745" s="177"/>
      <c r="O745" s="164"/>
    </row>
    <row r="746" spans="1:15" ht="12.75">
      <c r="A746" s="171"/>
      <c r="B746" s="172"/>
      <c r="C746" s="173" t="s">
        <v>168</v>
      </c>
      <c r="D746" s="174"/>
      <c r="E746" s="175">
        <v>16</v>
      </c>
      <c r="F746" s="176"/>
      <c r="G746" s="177"/>
      <c r="O746" s="164"/>
    </row>
    <row r="747" spans="1:15" ht="12.75">
      <c r="A747" s="171"/>
      <c r="B747" s="172"/>
      <c r="C747" s="173" t="s">
        <v>149</v>
      </c>
      <c r="D747" s="174"/>
      <c r="E747" s="175">
        <v>0</v>
      </c>
      <c r="F747" s="176"/>
      <c r="G747" s="177"/>
      <c r="O747" s="164"/>
    </row>
    <row r="748" spans="1:15" ht="12.75">
      <c r="A748" s="171"/>
      <c r="B748" s="172"/>
      <c r="C748" s="173" t="s">
        <v>369</v>
      </c>
      <c r="D748" s="174"/>
      <c r="E748" s="175">
        <v>2.2</v>
      </c>
      <c r="F748" s="176"/>
      <c r="G748" s="177"/>
      <c r="O748" s="164"/>
    </row>
    <row r="749" spans="1:15" ht="12.75">
      <c r="A749" s="171"/>
      <c r="B749" s="172"/>
      <c r="C749" s="173" t="s">
        <v>120</v>
      </c>
      <c r="D749" s="174"/>
      <c r="E749" s="175">
        <v>0</v>
      </c>
      <c r="F749" s="176"/>
      <c r="G749" s="177"/>
      <c r="O749" s="164"/>
    </row>
    <row r="750" spans="1:15" ht="12.75">
      <c r="A750" s="171"/>
      <c r="B750" s="172"/>
      <c r="C750" s="173" t="s">
        <v>177</v>
      </c>
      <c r="D750" s="174"/>
      <c r="E750" s="175">
        <v>48.6</v>
      </c>
      <c r="F750" s="176"/>
      <c r="G750" s="177"/>
      <c r="O750" s="164"/>
    </row>
    <row r="751" spans="1:104" ht="12.75">
      <c r="A751" s="165">
        <v>23</v>
      </c>
      <c r="B751" s="166" t="s">
        <v>372</v>
      </c>
      <c r="C751" s="167" t="s">
        <v>373</v>
      </c>
      <c r="D751" s="168" t="s">
        <v>154</v>
      </c>
      <c r="E751" s="169">
        <v>43.9</v>
      </c>
      <c r="F751" s="169">
        <v>0</v>
      </c>
      <c r="G751" s="170">
        <f>E751*F751</f>
        <v>0</v>
      </c>
      <c r="O751" s="164">
        <v>2</v>
      </c>
      <c r="AA751" s="138">
        <v>1</v>
      </c>
      <c r="AB751" s="138">
        <v>1</v>
      </c>
      <c r="AC751" s="138">
        <v>1</v>
      </c>
      <c r="AZ751" s="138">
        <v>1</v>
      </c>
      <c r="BA751" s="138">
        <f>IF(AZ751=1,G751,0)</f>
        <v>0</v>
      </c>
      <c r="BB751" s="138">
        <f>IF(AZ751=2,G751,0)</f>
        <v>0</v>
      </c>
      <c r="BC751" s="138">
        <f>IF(AZ751=3,G751,0)</f>
        <v>0</v>
      </c>
      <c r="BD751" s="138">
        <f>IF(AZ751=4,G751,0)</f>
        <v>0</v>
      </c>
      <c r="BE751" s="138">
        <f>IF(AZ751=5,G751,0)</f>
        <v>0</v>
      </c>
      <c r="CZ751" s="138">
        <v>0</v>
      </c>
    </row>
    <row r="752" spans="1:15" ht="12.75">
      <c r="A752" s="171"/>
      <c r="B752" s="172"/>
      <c r="C752" s="173" t="s">
        <v>140</v>
      </c>
      <c r="D752" s="174"/>
      <c r="E752" s="175">
        <v>0</v>
      </c>
      <c r="F752" s="176"/>
      <c r="G752" s="177"/>
      <c r="O752" s="164"/>
    </row>
    <row r="753" spans="1:15" ht="12.75">
      <c r="A753" s="171"/>
      <c r="B753" s="172"/>
      <c r="C753" s="173">
        <v>2</v>
      </c>
      <c r="D753" s="174"/>
      <c r="E753" s="175">
        <v>2</v>
      </c>
      <c r="F753" s="176"/>
      <c r="G753" s="177"/>
      <c r="O753" s="164"/>
    </row>
    <row r="754" spans="1:15" ht="12.75">
      <c r="A754" s="171"/>
      <c r="B754" s="172"/>
      <c r="C754" s="173" t="s">
        <v>90</v>
      </c>
      <c r="D754" s="174"/>
      <c r="E754" s="175">
        <v>0</v>
      </c>
      <c r="F754" s="176"/>
      <c r="G754" s="177"/>
      <c r="O754" s="164"/>
    </row>
    <row r="755" spans="1:15" ht="12.75">
      <c r="A755" s="171"/>
      <c r="B755" s="172"/>
      <c r="C755" s="173">
        <v>2</v>
      </c>
      <c r="D755" s="174"/>
      <c r="E755" s="175">
        <v>2</v>
      </c>
      <c r="F755" s="176"/>
      <c r="G755" s="177"/>
      <c r="O755" s="164"/>
    </row>
    <row r="756" spans="1:15" ht="12.75">
      <c r="A756" s="171"/>
      <c r="B756" s="172"/>
      <c r="C756" s="173" t="s">
        <v>92</v>
      </c>
      <c r="D756" s="174"/>
      <c r="E756" s="175">
        <v>0</v>
      </c>
      <c r="F756" s="176"/>
      <c r="G756" s="177"/>
      <c r="O756" s="164"/>
    </row>
    <row r="757" spans="1:15" ht="12.75">
      <c r="A757" s="171"/>
      <c r="B757" s="172"/>
      <c r="C757" s="173">
        <v>2</v>
      </c>
      <c r="D757" s="174"/>
      <c r="E757" s="175">
        <v>2</v>
      </c>
      <c r="F757" s="176"/>
      <c r="G757" s="177"/>
      <c r="O757" s="164"/>
    </row>
    <row r="758" spans="1:15" ht="12.75">
      <c r="A758" s="171"/>
      <c r="B758" s="172"/>
      <c r="C758" s="173" t="s">
        <v>142</v>
      </c>
      <c r="D758" s="174"/>
      <c r="E758" s="175">
        <v>0</v>
      </c>
      <c r="F758" s="176"/>
      <c r="G758" s="177"/>
      <c r="O758" s="164"/>
    </row>
    <row r="759" spans="1:15" ht="12.75">
      <c r="A759" s="171"/>
      <c r="B759" s="172"/>
      <c r="C759" s="173" t="s">
        <v>366</v>
      </c>
      <c r="D759" s="174"/>
      <c r="E759" s="175">
        <v>5.4</v>
      </c>
      <c r="F759" s="176"/>
      <c r="G759" s="177"/>
      <c r="O759" s="164"/>
    </row>
    <row r="760" spans="1:15" ht="12.75">
      <c r="A760" s="171"/>
      <c r="B760" s="172"/>
      <c r="C760" s="173" t="s">
        <v>100</v>
      </c>
      <c r="D760" s="174"/>
      <c r="E760" s="175">
        <v>0</v>
      </c>
      <c r="F760" s="176"/>
      <c r="G760" s="177"/>
      <c r="O760" s="164"/>
    </row>
    <row r="761" spans="1:15" ht="12.75">
      <c r="A761" s="171"/>
      <c r="B761" s="172"/>
      <c r="C761" s="173">
        <v>3</v>
      </c>
      <c r="D761" s="174"/>
      <c r="E761" s="175">
        <v>3</v>
      </c>
      <c r="F761" s="176"/>
      <c r="G761" s="177"/>
      <c r="O761" s="164"/>
    </row>
    <row r="762" spans="1:15" ht="12.75">
      <c r="A762" s="171"/>
      <c r="B762" s="172"/>
      <c r="C762" s="173" t="s">
        <v>126</v>
      </c>
      <c r="D762" s="174"/>
      <c r="E762" s="175">
        <v>0</v>
      </c>
      <c r="F762" s="176"/>
      <c r="G762" s="177"/>
      <c r="O762" s="164"/>
    </row>
    <row r="763" spans="1:15" ht="12.75">
      <c r="A763" s="171"/>
      <c r="B763" s="172"/>
      <c r="C763" s="173" t="s">
        <v>155</v>
      </c>
      <c r="D763" s="174"/>
      <c r="E763" s="175">
        <v>3.5</v>
      </c>
      <c r="F763" s="176"/>
      <c r="G763" s="177"/>
      <c r="O763" s="164"/>
    </row>
    <row r="764" spans="1:15" ht="12.75">
      <c r="A764" s="171"/>
      <c r="B764" s="172"/>
      <c r="C764" s="173" t="s">
        <v>128</v>
      </c>
      <c r="D764" s="174"/>
      <c r="E764" s="175">
        <v>0</v>
      </c>
      <c r="F764" s="176"/>
      <c r="G764" s="177"/>
      <c r="O764" s="164"/>
    </row>
    <row r="765" spans="1:15" ht="12.75">
      <c r="A765" s="171"/>
      <c r="B765" s="172"/>
      <c r="C765" s="173">
        <v>3</v>
      </c>
      <c r="D765" s="174"/>
      <c r="E765" s="175">
        <v>3</v>
      </c>
      <c r="F765" s="176"/>
      <c r="G765" s="177"/>
      <c r="O765" s="164"/>
    </row>
    <row r="766" spans="1:15" ht="12.75">
      <c r="A766" s="171"/>
      <c r="B766" s="172"/>
      <c r="C766" s="173" t="s">
        <v>130</v>
      </c>
      <c r="D766" s="174"/>
      <c r="E766" s="175">
        <v>0</v>
      </c>
      <c r="F766" s="176"/>
      <c r="G766" s="177"/>
      <c r="O766" s="164"/>
    </row>
    <row r="767" spans="1:15" ht="12.75">
      <c r="A767" s="171"/>
      <c r="B767" s="172"/>
      <c r="C767" s="173" t="s">
        <v>156</v>
      </c>
      <c r="D767" s="174"/>
      <c r="E767" s="175">
        <v>3.2</v>
      </c>
      <c r="F767" s="176"/>
      <c r="G767" s="177"/>
      <c r="O767" s="164"/>
    </row>
    <row r="768" spans="1:15" ht="12.75">
      <c r="A768" s="171"/>
      <c r="B768" s="172"/>
      <c r="C768" s="173" t="s">
        <v>136</v>
      </c>
      <c r="D768" s="174"/>
      <c r="E768" s="175">
        <v>0</v>
      </c>
      <c r="F768" s="176"/>
      <c r="G768" s="177"/>
      <c r="O768" s="164"/>
    </row>
    <row r="769" spans="1:15" ht="12.75">
      <c r="A769" s="171"/>
      <c r="B769" s="172"/>
      <c r="C769" s="173" t="s">
        <v>157</v>
      </c>
      <c r="D769" s="174"/>
      <c r="E769" s="175">
        <v>3.3</v>
      </c>
      <c r="F769" s="176"/>
      <c r="G769" s="177"/>
      <c r="O769" s="164"/>
    </row>
    <row r="770" spans="1:15" ht="12.75">
      <c r="A770" s="171"/>
      <c r="B770" s="172"/>
      <c r="C770" s="173" t="s">
        <v>117</v>
      </c>
      <c r="D770" s="174"/>
      <c r="E770" s="175">
        <v>0</v>
      </c>
      <c r="F770" s="176"/>
      <c r="G770" s="177"/>
      <c r="O770" s="164"/>
    </row>
    <row r="771" spans="1:15" ht="12.75">
      <c r="A771" s="171"/>
      <c r="B771" s="172"/>
      <c r="C771" s="173">
        <v>4</v>
      </c>
      <c r="D771" s="174"/>
      <c r="E771" s="175">
        <v>4</v>
      </c>
      <c r="F771" s="176"/>
      <c r="G771" s="177"/>
      <c r="O771" s="164"/>
    </row>
    <row r="772" spans="1:15" ht="12.75">
      <c r="A772" s="171"/>
      <c r="B772" s="172"/>
      <c r="C772" s="173" t="s">
        <v>117</v>
      </c>
      <c r="D772" s="174"/>
      <c r="E772" s="175">
        <v>0</v>
      </c>
      <c r="F772" s="176"/>
      <c r="G772" s="177"/>
      <c r="O772" s="164"/>
    </row>
    <row r="773" spans="1:15" ht="12.75">
      <c r="A773" s="171"/>
      <c r="B773" s="172"/>
      <c r="C773" s="173">
        <v>4</v>
      </c>
      <c r="D773" s="174"/>
      <c r="E773" s="175">
        <v>4</v>
      </c>
      <c r="F773" s="176"/>
      <c r="G773" s="177"/>
      <c r="O773" s="164"/>
    </row>
    <row r="774" spans="1:15" ht="12.75">
      <c r="A774" s="171"/>
      <c r="B774" s="172"/>
      <c r="C774" s="173" t="s">
        <v>147</v>
      </c>
      <c r="D774" s="174"/>
      <c r="E774" s="175">
        <v>0</v>
      </c>
      <c r="F774" s="176"/>
      <c r="G774" s="177"/>
      <c r="O774" s="164"/>
    </row>
    <row r="775" spans="1:15" ht="12.75">
      <c r="A775" s="171"/>
      <c r="B775" s="172"/>
      <c r="C775" s="173">
        <v>4</v>
      </c>
      <c r="D775" s="174"/>
      <c r="E775" s="175">
        <v>4</v>
      </c>
      <c r="F775" s="176"/>
      <c r="G775" s="177"/>
      <c r="O775" s="164"/>
    </row>
    <row r="776" spans="1:15" ht="12.75">
      <c r="A776" s="171"/>
      <c r="B776" s="172"/>
      <c r="C776" s="173" t="s">
        <v>149</v>
      </c>
      <c r="D776" s="174"/>
      <c r="E776" s="175">
        <v>0</v>
      </c>
      <c r="F776" s="176"/>
      <c r="G776" s="177"/>
      <c r="O776" s="164"/>
    </row>
    <row r="777" spans="1:15" ht="12.75">
      <c r="A777" s="171"/>
      <c r="B777" s="172"/>
      <c r="C777" s="173">
        <v>3</v>
      </c>
      <c r="D777" s="174"/>
      <c r="E777" s="175">
        <v>3</v>
      </c>
      <c r="F777" s="176"/>
      <c r="G777" s="177"/>
      <c r="O777" s="164"/>
    </row>
    <row r="778" spans="1:15" ht="12.75">
      <c r="A778" s="171"/>
      <c r="B778" s="172"/>
      <c r="C778" s="173" t="s">
        <v>150</v>
      </c>
      <c r="D778" s="174"/>
      <c r="E778" s="175">
        <v>0</v>
      </c>
      <c r="F778" s="176"/>
      <c r="G778" s="177"/>
      <c r="O778" s="164"/>
    </row>
    <row r="779" spans="1:15" ht="12.75">
      <c r="A779" s="171"/>
      <c r="B779" s="172"/>
      <c r="C779" s="173" t="s">
        <v>159</v>
      </c>
      <c r="D779" s="174"/>
      <c r="E779" s="175">
        <v>1.5</v>
      </c>
      <c r="F779" s="176"/>
      <c r="G779" s="177"/>
      <c r="O779" s="164"/>
    </row>
    <row r="780" spans="1:104" ht="12.75">
      <c r="A780" s="165">
        <v>24</v>
      </c>
      <c r="B780" s="166" t="s">
        <v>374</v>
      </c>
      <c r="C780" s="167" t="s">
        <v>375</v>
      </c>
      <c r="D780" s="168" t="s">
        <v>154</v>
      </c>
      <c r="E780" s="169">
        <v>3.3</v>
      </c>
      <c r="F780" s="169">
        <v>0</v>
      </c>
      <c r="G780" s="170">
        <f>E780*F780</f>
        <v>0</v>
      </c>
      <c r="O780" s="164">
        <v>2</v>
      </c>
      <c r="AA780" s="138">
        <v>1</v>
      </c>
      <c r="AB780" s="138">
        <v>1</v>
      </c>
      <c r="AC780" s="138">
        <v>1</v>
      </c>
      <c r="AZ780" s="138">
        <v>1</v>
      </c>
      <c r="BA780" s="138">
        <f>IF(AZ780=1,G780,0)</f>
        <v>0</v>
      </c>
      <c r="BB780" s="138">
        <f>IF(AZ780=2,G780,0)</f>
        <v>0</v>
      </c>
      <c r="BC780" s="138">
        <f>IF(AZ780=3,G780,0)</f>
        <v>0</v>
      </c>
      <c r="BD780" s="138">
        <f>IF(AZ780=4,G780,0)</f>
        <v>0</v>
      </c>
      <c r="BE780" s="138">
        <f>IF(AZ780=5,G780,0)</f>
        <v>0</v>
      </c>
      <c r="CZ780" s="138">
        <v>0.04268</v>
      </c>
    </row>
    <row r="781" spans="1:15" ht="12.75">
      <c r="A781" s="171"/>
      <c r="B781" s="172"/>
      <c r="C781" s="173" t="s">
        <v>136</v>
      </c>
      <c r="D781" s="174"/>
      <c r="E781" s="175">
        <v>0</v>
      </c>
      <c r="F781" s="176"/>
      <c r="G781" s="177"/>
      <c r="O781" s="164"/>
    </row>
    <row r="782" spans="1:15" ht="12.75">
      <c r="A782" s="171"/>
      <c r="B782" s="172"/>
      <c r="C782" s="173" t="s">
        <v>157</v>
      </c>
      <c r="D782" s="174"/>
      <c r="E782" s="175">
        <v>3.3</v>
      </c>
      <c r="F782" s="176"/>
      <c r="G782" s="177"/>
      <c r="O782" s="164"/>
    </row>
    <row r="783" spans="1:104" ht="12.75">
      <c r="A783" s="165">
        <v>25</v>
      </c>
      <c r="B783" s="166" t="s">
        <v>376</v>
      </c>
      <c r="C783" s="167" t="s">
        <v>377</v>
      </c>
      <c r="D783" s="168" t="s">
        <v>357</v>
      </c>
      <c r="E783" s="169">
        <v>7.575</v>
      </c>
      <c r="F783" s="169">
        <v>0</v>
      </c>
      <c r="G783" s="170">
        <f>E783*F783</f>
        <v>0</v>
      </c>
      <c r="O783" s="164">
        <v>2</v>
      </c>
      <c r="AA783" s="138">
        <v>12</v>
      </c>
      <c r="AB783" s="138">
        <v>0</v>
      </c>
      <c r="AC783" s="138">
        <v>2</v>
      </c>
      <c r="AZ783" s="138">
        <v>1</v>
      </c>
      <c r="BA783" s="138">
        <f>IF(AZ783=1,G783,0)</f>
        <v>0</v>
      </c>
      <c r="BB783" s="138">
        <f>IF(AZ783=2,G783,0)</f>
        <v>0</v>
      </c>
      <c r="BC783" s="138">
        <f>IF(AZ783=3,G783,0)</f>
        <v>0</v>
      </c>
      <c r="BD783" s="138">
        <f>IF(AZ783=4,G783,0)</f>
        <v>0</v>
      </c>
      <c r="BE783" s="138">
        <f>IF(AZ783=5,G783,0)</f>
        <v>0</v>
      </c>
      <c r="CZ783" s="138">
        <v>0</v>
      </c>
    </row>
    <row r="784" spans="1:15" ht="12.75">
      <c r="A784" s="171"/>
      <c r="B784" s="172"/>
      <c r="C784" s="173" t="s">
        <v>162</v>
      </c>
      <c r="D784" s="174"/>
      <c r="E784" s="175">
        <v>0</v>
      </c>
      <c r="F784" s="176"/>
      <c r="G784" s="177"/>
      <c r="O784" s="164"/>
    </row>
    <row r="785" spans="1:15" ht="12.75">
      <c r="A785" s="171"/>
      <c r="B785" s="172"/>
      <c r="C785" s="173" t="s">
        <v>378</v>
      </c>
      <c r="D785" s="174"/>
      <c r="E785" s="175">
        <v>2.02</v>
      </c>
      <c r="F785" s="176"/>
      <c r="G785" s="177"/>
      <c r="O785" s="164"/>
    </row>
    <row r="786" spans="1:15" ht="12.75">
      <c r="A786" s="171"/>
      <c r="B786" s="172"/>
      <c r="C786" s="173" t="s">
        <v>90</v>
      </c>
      <c r="D786" s="174"/>
      <c r="E786" s="175">
        <v>0</v>
      </c>
      <c r="F786" s="176"/>
      <c r="G786" s="177"/>
      <c r="O786" s="164"/>
    </row>
    <row r="787" spans="1:15" ht="12.75">
      <c r="A787" s="171"/>
      <c r="B787" s="172"/>
      <c r="C787" s="173" t="s">
        <v>378</v>
      </c>
      <c r="D787" s="174"/>
      <c r="E787" s="175">
        <v>2.02</v>
      </c>
      <c r="F787" s="176"/>
      <c r="G787" s="177"/>
      <c r="O787" s="164"/>
    </row>
    <row r="788" spans="1:15" ht="12.75">
      <c r="A788" s="171"/>
      <c r="B788" s="172"/>
      <c r="C788" s="173" t="s">
        <v>92</v>
      </c>
      <c r="D788" s="174"/>
      <c r="E788" s="175">
        <v>0</v>
      </c>
      <c r="F788" s="176"/>
      <c r="G788" s="177"/>
      <c r="O788" s="164"/>
    </row>
    <row r="789" spans="1:15" ht="12.75">
      <c r="A789" s="171"/>
      <c r="B789" s="172"/>
      <c r="C789" s="173" t="s">
        <v>378</v>
      </c>
      <c r="D789" s="174"/>
      <c r="E789" s="175">
        <v>2.02</v>
      </c>
      <c r="F789" s="176"/>
      <c r="G789" s="177"/>
      <c r="O789" s="164"/>
    </row>
    <row r="790" spans="1:15" ht="12.75">
      <c r="A790" s="171"/>
      <c r="B790" s="172"/>
      <c r="C790" s="173" t="s">
        <v>150</v>
      </c>
      <c r="D790" s="174"/>
      <c r="E790" s="175">
        <v>0</v>
      </c>
      <c r="F790" s="176"/>
      <c r="G790" s="177"/>
      <c r="O790" s="164"/>
    </row>
    <row r="791" spans="1:15" ht="12.75">
      <c r="A791" s="171"/>
      <c r="B791" s="172"/>
      <c r="C791" s="173" t="s">
        <v>379</v>
      </c>
      <c r="D791" s="174"/>
      <c r="E791" s="175">
        <v>1.515</v>
      </c>
      <c r="F791" s="176"/>
      <c r="G791" s="177"/>
      <c r="O791" s="164"/>
    </row>
    <row r="792" spans="1:104" ht="12.75">
      <c r="A792" s="165">
        <v>26</v>
      </c>
      <c r="B792" s="166" t="s">
        <v>380</v>
      </c>
      <c r="C792" s="167" t="s">
        <v>381</v>
      </c>
      <c r="D792" s="168" t="s">
        <v>357</v>
      </c>
      <c r="E792" s="169">
        <v>27.27</v>
      </c>
      <c r="F792" s="169">
        <v>0</v>
      </c>
      <c r="G792" s="170">
        <f>E792*F792</f>
        <v>0</v>
      </c>
      <c r="O792" s="164">
        <v>2</v>
      </c>
      <c r="AA792" s="138">
        <v>3</v>
      </c>
      <c r="AB792" s="138">
        <v>1</v>
      </c>
      <c r="AC792" s="138">
        <v>592174</v>
      </c>
      <c r="AZ792" s="138">
        <v>1</v>
      </c>
      <c r="BA792" s="138">
        <f>IF(AZ792=1,G792,0)</f>
        <v>0</v>
      </c>
      <c r="BB792" s="138">
        <f>IF(AZ792=2,G792,0)</f>
        <v>0</v>
      </c>
      <c r="BC792" s="138">
        <f>IF(AZ792=3,G792,0)</f>
        <v>0</v>
      </c>
      <c r="BD792" s="138">
        <f>IF(AZ792=4,G792,0)</f>
        <v>0</v>
      </c>
      <c r="BE792" s="138">
        <f>IF(AZ792=5,G792,0)</f>
        <v>0</v>
      </c>
      <c r="CZ792" s="138">
        <v>0.081</v>
      </c>
    </row>
    <row r="793" spans="1:15" ht="12.75">
      <c r="A793" s="171"/>
      <c r="B793" s="172"/>
      <c r="C793" s="173" t="s">
        <v>100</v>
      </c>
      <c r="D793" s="174"/>
      <c r="E793" s="175">
        <v>0</v>
      </c>
      <c r="F793" s="176"/>
      <c r="G793" s="177"/>
      <c r="O793" s="164"/>
    </row>
    <row r="794" spans="1:15" ht="12.75">
      <c r="A794" s="171"/>
      <c r="B794" s="172"/>
      <c r="C794" s="173" t="s">
        <v>382</v>
      </c>
      <c r="D794" s="174"/>
      <c r="E794" s="175">
        <v>3.03</v>
      </c>
      <c r="F794" s="176"/>
      <c r="G794" s="177"/>
      <c r="O794" s="164"/>
    </row>
    <row r="795" spans="1:15" ht="12.75">
      <c r="A795" s="171"/>
      <c r="B795" s="172"/>
      <c r="C795" s="173" t="s">
        <v>126</v>
      </c>
      <c r="D795" s="174"/>
      <c r="E795" s="175">
        <v>0</v>
      </c>
      <c r="F795" s="176"/>
      <c r="G795" s="177"/>
      <c r="O795" s="164"/>
    </row>
    <row r="796" spans="1:15" ht="12.75">
      <c r="A796" s="171"/>
      <c r="B796" s="172"/>
      <c r="C796" s="173" t="s">
        <v>383</v>
      </c>
      <c r="D796" s="174"/>
      <c r="E796" s="175">
        <v>3.535</v>
      </c>
      <c r="F796" s="176"/>
      <c r="G796" s="177"/>
      <c r="O796" s="164"/>
    </row>
    <row r="797" spans="1:15" ht="12.75">
      <c r="A797" s="171"/>
      <c r="B797" s="172"/>
      <c r="C797" s="173" t="s">
        <v>128</v>
      </c>
      <c r="D797" s="174"/>
      <c r="E797" s="175">
        <v>0</v>
      </c>
      <c r="F797" s="176"/>
      <c r="G797" s="177"/>
      <c r="O797" s="164"/>
    </row>
    <row r="798" spans="1:15" ht="12.75">
      <c r="A798" s="171"/>
      <c r="B798" s="172"/>
      <c r="C798" s="173" t="s">
        <v>382</v>
      </c>
      <c r="D798" s="174"/>
      <c r="E798" s="175">
        <v>3.03</v>
      </c>
      <c r="F798" s="176"/>
      <c r="G798" s="177"/>
      <c r="O798" s="164"/>
    </row>
    <row r="799" spans="1:15" ht="12.75">
      <c r="A799" s="171"/>
      <c r="B799" s="172"/>
      <c r="C799" s="173" t="s">
        <v>130</v>
      </c>
      <c r="D799" s="174"/>
      <c r="E799" s="175">
        <v>0</v>
      </c>
      <c r="F799" s="176"/>
      <c r="G799" s="177"/>
      <c r="O799" s="164"/>
    </row>
    <row r="800" spans="1:15" ht="12.75">
      <c r="A800" s="171"/>
      <c r="B800" s="172"/>
      <c r="C800" s="173" t="s">
        <v>384</v>
      </c>
      <c r="D800" s="174"/>
      <c r="E800" s="175">
        <v>3.232</v>
      </c>
      <c r="F800" s="176"/>
      <c r="G800" s="177"/>
      <c r="O800" s="164"/>
    </row>
    <row r="801" spans="1:15" ht="12.75">
      <c r="A801" s="171"/>
      <c r="B801" s="172"/>
      <c r="C801" s="173" t="s">
        <v>136</v>
      </c>
      <c r="D801" s="174"/>
      <c r="E801" s="175">
        <v>0</v>
      </c>
      <c r="F801" s="176"/>
      <c r="G801" s="177"/>
      <c r="O801" s="164"/>
    </row>
    <row r="802" spans="1:15" ht="12.75">
      <c r="A802" s="171"/>
      <c r="B802" s="172"/>
      <c r="C802" s="173" t="s">
        <v>385</v>
      </c>
      <c r="D802" s="174"/>
      <c r="E802" s="175">
        <v>3.333</v>
      </c>
      <c r="F802" s="176"/>
      <c r="G802" s="177"/>
      <c r="O802" s="164"/>
    </row>
    <row r="803" spans="1:15" ht="12.75">
      <c r="A803" s="171"/>
      <c r="B803" s="172"/>
      <c r="C803" s="173" t="s">
        <v>117</v>
      </c>
      <c r="D803" s="174"/>
      <c r="E803" s="175">
        <v>0</v>
      </c>
      <c r="F803" s="176"/>
      <c r="G803" s="177"/>
      <c r="O803" s="164"/>
    </row>
    <row r="804" spans="1:15" ht="12.75">
      <c r="A804" s="171"/>
      <c r="B804" s="172"/>
      <c r="C804" s="173" t="s">
        <v>386</v>
      </c>
      <c r="D804" s="174"/>
      <c r="E804" s="175">
        <v>4.04</v>
      </c>
      <c r="F804" s="176"/>
      <c r="G804" s="177"/>
      <c r="O804" s="164"/>
    </row>
    <row r="805" spans="1:15" ht="12.75">
      <c r="A805" s="171"/>
      <c r="B805" s="172"/>
      <c r="C805" s="173" t="s">
        <v>158</v>
      </c>
      <c r="D805" s="174"/>
      <c r="E805" s="175">
        <v>0</v>
      </c>
      <c r="F805" s="176"/>
      <c r="G805" s="177"/>
      <c r="O805" s="164"/>
    </row>
    <row r="806" spans="1:15" ht="12.75">
      <c r="A806" s="171"/>
      <c r="B806" s="172"/>
      <c r="C806" s="173" t="s">
        <v>386</v>
      </c>
      <c r="D806" s="174"/>
      <c r="E806" s="175">
        <v>4.04</v>
      </c>
      <c r="F806" s="176"/>
      <c r="G806" s="177"/>
      <c r="O806" s="164"/>
    </row>
    <row r="807" spans="1:15" ht="12.75">
      <c r="A807" s="171"/>
      <c r="B807" s="172"/>
      <c r="C807" s="173" t="s">
        <v>149</v>
      </c>
      <c r="D807" s="174"/>
      <c r="E807" s="175">
        <v>0</v>
      </c>
      <c r="F807" s="176"/>
      <c r="G807" s="177"/>
      <c r="O807" s="164"/>
    </row>
    <row r="808" spans="1:15" ht="12.75">
      <c r="A808" s="171"/>
      <c r="B808" s="172"/>
      <c r="C808" s="173" t="s">
        <v>382</v>
      </c>
      <c r="D808" s="174"/>
      <c r="E808" s="175">
        <v>3.03</v>
      </c>
      <c r="F808" s="176"/>
      <c r="G808" s="177"/>
      <c r="O808" s="164"/>
    </row>
    <row r="809" spans="1:104" ht="12.75">
      <c r="A809" s="165">
        <v>27</v>
      </c>
      <c r="B809" s="166" t="s">
        <v>387</v>
      </c>
      <c r="C809" s="167" t="s">
        <v>388</v>
      </c>
      <c r="D809" s="168" t="s">
        <v>357</v>
      </c>
      <c r="E809" s="169">
        <v>487.325</v>
      </c>
      <c r="F809" s="169">
        <v>0</v>
      </c>
      <c r="G809" s="170">
        <f>E809*F809</f>
        <v>0</v>
      </c>
      <c r="O809" s="164">
        <v>2</v>
      </c>
      <c r="AA809" s="138">
        <v>3</v>
      </c>
      <c r="AB809" s="138">
        <v>1</v>
      </c>
      <c r="AC809" s="138">
        <v>59217410</v>
      </c>
      <c r="AZ809" s="138">
        <v>1</v>
      </c>
      <c r="BA809" s="138">
        <f>IF(AZ809=1,G809,0)</f>
        <v>0</v>
      </c>
      <c r="BB809" s="138">
        <f>IF(AZ809=2,G809,0)</f>
        <v>0</v>
      </c>
      <c r="BC809" s="138">
        <f>IF(AZ809=3,G809,0)</f>
        <v>0</v>
      </c>
      <c r="BD809" s="138">
        <f>IF(AZ809=4,G809,0)</f>
        <v>0</v>
      </c>
      <c r="BE809" s="138">
        <f>IF(AZ809=5,G809,0)</f>
        <v>0</v>
      </c>
      <c r="CZ809" s="138">
        <v>0.055</v>
      </c>
    </row>
    <row r="810" spans="1:15" ht="12.75">
      <c r="A810" s="171"/>
      <c r="B810" s="172"/>
      <c r="C810" s="173" t="s">
        <v>86</v>
      </c>
      <c r="D810" s="174"/>
      <c r="E810" s="175">
        <v>0</v>
      </c>
      <c r="F810" s="176"/>
      <c r="G810" s="177"/>
      <c r="O810" s="164"/>
    </row>
    <row r="811" spans="1:15" ht="12.75">
      <c r="A811" s="171"/>
      <c r="B811" s="172"/>
      <c r="C811" s="173" t="s">
        <v>389</v>
      </c>
      <c r="D811" s="174"/>
      <c r="E811" s="175">
        <v>163.62</v>
      </c>
      <c r="F811" s="176"/>
      <c r="G811" s="177"/>
      <c r="O811" s="164"/>
    </row>
    <row r="812" spans="1:15" ht="12.75">
      <c r="A812" s="171"/>
      <c r="B812" s="172"/>
      <c r="C812" s="173" t="s">
        <v>88</v>
      </c>
      <c r="D812" s="174"/>
      <c r="E812" s="175">
        <v>0</v>
      </c>
      <c r="F812" s="176"/>
      <c r="G812" s="177"/>
      <c r="O812" s="164"/>
    </row>
    <row r="813" spans="1:15" ht="12.75">
      <c r="A813" s="171"/>
      <c r="B813" s="172"/>
      <c r="C813" s="173" t="s">
        <v>390</v>
      </c>
      <c r="D813" s="174"/>
      <c r="E813" s="175">
        <v>1.313</v>
      </c>
      <c r="F813" s="176"/>
      <c r="G813" s="177"/>
      <c r="O813" s="164"/>
    </row>
    <row r="814" spans="1:15" ht="12.75">
      <c r="A814" s="171"/>
      <c r="B814" s="172"/>
      <c r="C814" s="173" t="s">
        <v>90</v>
      </c>
      <c r="D814" s="174"/>
      <c r="E814" s="175">
        <v>0</v>
      </c>
      <c r="F814" s="176"/>
      <c r="G814" s="177"/>
      <c r="O814" s="164"/>
    </row>
    <row r="815" spans="1:15" ht="12.75">
      <c r="A815" s="171"/>
      <c r="B815" s="172"/>
      <c r="C815" s="173" t="s">
        <v>391</v>
      </c>
      <c r="D815" s="174"/>
      <c r="E815" s="175">
        <v>27.27</v>
      </c>
      <c r="F815" s="176"/>
      <c r="G815" s="177"/>
      <c r="O815" s="164"/>
    </row>
    <row r="816" spans="1:15" ht="12.75">
      <c r="A816" s="171"/>
      <c r="B816" s="172"/>
      <c r="C816" s="173" t="s">
        <v>92</v>
      </c>
      <c r="D816" s="174"/>
      <c r="E816" s="175">
        <v>0</v>
      </c>
      <c r="F816" s="176"/>
      <c r="G816" s="177"/>
      <c r="O816" s="164"/>
    </row>
    <row r="817" spans="1:15" ht="12.75">
      <c r="A817" s="171"/>
      <c r="B817" s="172"/>
      <c r="C817" s="173" t="s">
        <v>392</v>
      </c>
      <c r="D817" s="174"/>
      <c r="E817" s="175">
        <v>33.33</v>
      </c>
      <c r="F817" s="176"/>
      <c r="G817" s="177"/>
      <c r="O817" s="164"/>
    </row>
    <row r="818" spans="1:15" ht="12.75">
      <c r="A818" s="171"/>
      <c r="B818" s="172"/>
      <c r="C818" s="173" t="s">
        <v>258</v>
      </c>
      <c r="D818" s="174"/>
      <c r="E818" s="175">
        <v>0</v>
      </c>
      <c r="F818" s="176"/>
      <c r="G818" s="177"/>
      <c r="O818" s="164"/>
    </row>
    <row r="819" spans="1:15" ht="12.75">
      <c r="A819" s="171"/>
      <c r="B819" s="172"/>
      <c r="C819" s="173" t="s">
        <v>393</v>
      </c>
      <c r="D819" s="174"/>
      <c r="E819" s="175">
        <v>1.515</v>
      </c>
      <c r="F819" s="176"/>
      <c r="G819" s="177"/>
      <c r="O819" s="164"/>
    </row>
    <row r="820" spans="1:15" ht="12.75">
      <c r="A820" s="171"/>
      <c r="B820" s="172"/>
      <c r="C820" s="173" t="s">
        <v>96</v>
      </c>
      <c r="D820" s="174"/>
      <c r="E820" s="175">
        <v>0</v>
      </c>
      <c r="F820" s="176"/>
      <c r="G820" s="177"/>
      <c r="O820" s="164"/>
    </row>
    <row r="821" spans="1:15" ht="12.75">
      <c r="A821" s="171"/>
      <c r="B821" s="172"/>
      <c r="C821" s="173" t="s">
        <v>394</v>
      </c>
      <c r="D821" s="174"/>
      <c r="E821" s="175">
        <v>16.16</v>
      </c>
      <c r="F821" s="176"/>
      <c r="G821" s="177"/>
      <c r="O821" s="164"/>
    </row>
    <row r="822" spans="1:15" ht="12.75">
      <c r="A822" s="171"/>
      <c r="B822" s="172"/>
      <c r="C822" s="173" t="s">
        <v>142</v>
      </c>
      <c r="D822" s="174"/>
      <c r="E822" s="175">
        <v>0</v>
      </c>
      <c r="F822" s="176"/>
      <c r="G822" s="177"/>
      <c r="O822" s="164"/>
    </row>
    <row r="823" spans="1:15" ht="12.75">
      <c r="A823" s="171"/>
      <c r="B823" s="172"/>
      <c r="C823" s="173" t="s">
        <v>395</v>
      </c>
      <c r="D823" s="174"/>
      <c r="E823" s="175">
        <v>5.454</v>
      </c>
      <c r="F823" s="176"/>
      <c r="G823" s="177"/>
      <c r="O823" s="164"/>
    </row>
    <row r="824" spans="1:15" ht="12.75">
      <c r="A824" s="171"/>
      <c r="B824" s="172"/>
      <c r="C824" s="173" t="s">
        <v>98</v>
      </c>
      <c r="D824" s="174"/>
      <c r="E824" s="175">
        <v>0</v>
      </c>
      <c r="F824" s="176"/>
      <c r="G824" s="177"/>
      <c r="O824" s="164"/>
    </row>
    <row r="825" spans="1:15" ht="12.75">
      <c r="A825" s="171"/>
      <c r="B825" s="172"/>
      <c r="C825" s="173" t="s">
        <v>396</v>
      </c>
      <c r="D825" s="174"/>
      <c r="E825" s="175">
        <v>12.12</v>
      </c>
      <c r="F825" s="176"/>
      <c r="G825" s="177"/>
      <c r="O825" s="164"/>
    </row>
    <row r="826" spans="1:15" ht="12.75">
      <c r="A826" s="171"/>
      <c r="B826" s="172"/>
      <c r="C826" s="173" t="s">
        <v>100</v>
      </c>
      <c r="D826" s="174"/>
      <c r="E826" s="175">
        <v>0</v>
      </c>
      <c r="F826" s="176"/>
      <c r="G826" s="177"/>
      <c r="O826" s="164"/>
    </row>
    <row r="827" spans="1:15" ht="12.75">
      <c r="A827" s="171"/>
      <c r="B827" s="172"/>
      <c r="C827" s="173" t="s">
        <v>397</v>
      </c>
      <c r="D827" s="174"/>
      <c r="E827" s="175">
        <v>3.636</v>
      </c>
      <c r="F827" s="176"/>
      <c r="G827" s="177"/>
      <c r="O827" s="164"/>
    </row>
    <row r="828" spans="1:15" ht="12.75">
      <c r="A828" s="171"/>
      <c r="B828" s="172"/>
      <c r="C828" s="173" t="s">
        <v>102</v>
      </c>
      <c r="D828" s="174"/>
      <c r="E828" s="175">
        <v>0</v>
      </c>
      <c r="F828" s="176"/>
      <c r="G828" s="177"/>
      <c r="O828" s="164"/>
    </row>
    <row r="829" spans="1:15" ht="12.75">
      <c r="A829" s="171"/>
      <c r="B829" s="172"/>
      <c r="C829" s="173" t="s">
        <v>398</v>
      </c>
      <c r="D829" s="174"/>
      <c r="E829" s="175">
        <v>32.32</v>
      </c>
      <c r="F829" s="176"/>
      <c r="G829" s="177"/>
      <c r="O829" s="164"/>
    </row>
    <row r="830" spans="1:15" ht="12.75">
      <c r="A830" s="171"/>
      <c r="B830" s="172"/>
      <c r="C830" s="173" t="s">
        <v>126</v>
      </c>
      <c r="D830" s="174"/>
      <c r="E830" s="175">
        <v>0</v>
      </c>
      <c r="F830" s="176"/>
      <c r="G830" s="177"/>
      <c r="O830" s="164"/>
    </row>
    <row r="831" spans="1:15" ht="12.75">
      <c r="A831" s="171"/>
      <c r="B831" s="172"/>
      <c r="C831" s="173" t="s">
        <v>399</v>
      </c>
      <c r="D831" s="174"/>
      <c r="E831" s="175">
        <v>3.03</v>
      </c>
      <c r="F831" s="176"/>
      <c r="G831" s="177"/>
      <c r="O831" s="164"/>
    </row>
    <row r="832" spans="1:15" ht="12.75">
      <c r="A832" s="171"/>
      <c r="B832" s="172"/>
      <c r="C832" s="173" t="s">
        <v>104</v>
      </c>
      <c r="D832" s="174"/>
      <c r="E832" s="175">
        <v>0</v>
      </c>
      <c r="F832" s="176"/>
      <c r="G832" s="177"/>
      <c r="O832" s="164"/>
    </row>
    <row r="833" spans="1:15" ht="12.75">
      <c r="A833" s="171"/>
      <c r="B833" s="172"/>
      <c r="C833" s="173" t="s">
        <v>400</v>
      </c>
      <c r="D833" s="174"/>
      <c r="E833" s="175">
        <v>9.898</v>
      </c>
      <c r="F833" s="176"/>
      <c r="G833" s="177"/>
      <c r="O833" s="164"/>
    </row>
    <row r="834" spans="1:15" ht="12.75">
      <c r="A834" s="171"/>
      <c r="B834" s="172"/>
      <c r="C834" s="173" t="s">
        <v>128</v>
      </c>
      <c r="D834" s="174"/>
      <c r="E834" s="175">
        <v>0</v>
      </c>
      <c r="F834" s="176"/>
      <c r="G834" s="177"/>
      <c r="O834" s="164"/>
    </row>
    <row r="835" spans="1:15" ht="12.75">
      <c r="A835" s="171"/>
      <c r="B835" s="172"/>
      <c r="C835" s="173" t="s">
        <v>401</v>
      </c>
      <c r="D835" s="174"/>
      <c r="E835" s="175">
        <v>2.222</v>
      </c>
      <c r="F835" s="176"/>
      <c r="G835" s="177"/>
      <c r="O835" s="164"/>
    </row>
    <row r="836" spans="1:15" ht="12.75">
      <c r="A836" s="171"/>
      <c r="B836" s="172"/>
      <c r="C836" s="173" t="s">
        <v>106</v>
      </c>
      <c r="D836" s="174"/>
      <c r="E836" s="175">
        <v>0</v>
      </c>
      <c r="F836" s="176"/>
      <c r="G836" s="177"/>
      <c r="O836" s="164"/>
    </row>
    <row r="837" spans="1:15" ht="12.75">
      <c r="A837" s="171"/>
      <c r="B837" s="172"/>
      <c r="C837" s="173" t="s">
        <v>402</v>
      </c>
      <c r="D837" s="174"/>
      <c r="E837" s="175">
        <v>10.1</v>
      </c>
      <c r="F837" s="176"/>
      <c r="G837" s="177"/>
      <c r="O837" s="164"/>
    </row>
    <row r="838" spans="1:15" ht="12.75">
      <c r="A838" s="171"/>
      <c r="B838" s="172"/>
      <c r="C838" s="173" t="s">
        <v>108</v>
      </c>
      <c r="D838" s="174"/>
      <c r="E838" s="175">
        <v>0</v>
      </c>
      <c r="F838" s="176"/>
      <c r="G838" s="177"/>
      <c r="O838" s="164"/>
    </row>
    <row r="839" spans="1:15" ht="12.75">
      <c r="A839" s="171"/>
      <c r="B839" s="172"/>
      <c r="C839" s="173" t="s">
        <v>403</v>
      </c>
      <c r="D839" s="174"/>
      <c r="E839" s="175">
        <v>11.716</v>
      </c>
      <c r="F839" s="176"/>
      <c r="G839" s="177"/>
      <c r="O839" s="164"/>
    </row>
    <row r="840" spans="1:15" ht="12.75">
      <c r="A840" s="171"/>
      <c r="B840" s="172"/>
      <c r="C840" s="173" t="s">
        <v>130</v>
      </c>
      <c r="D840" s="174"/>
      <c r="E840" s="175">
        <v>0</v>
      </c>
      <c r="F840" s="176"/>
      <c r="G840" s="177"/>
      <c r="O840" s="164"/>
    </row>
    <row r="841" spans="1:15" ht="12.75">
      <c r="A841" s="171"/>
      <c r="B841" s="172"/>
      <c r="C841" s="173" t="s">
        <v>404</v>
      </c>
      <c r="D841" s="174"/>
      <c r="E841" s="175">
        <v>2.626</v>
      </c>
      <c r="F841" s="176"/>
      <c r="G841" s="177"/>
      <c r="O841" s="164"/>
    </row>
    <row r="842" spans="1:15" ht="12.75">
      <c r="A842" s="171"/>
      <c r="B842" s="172"/>
      <c r="C842" s="173" t="s">
        <v>110</v>
      </c>
      <c r="D842" s="174"/>
      <c r="E842" s="175">
        <v>0</v>
      </c>
      <c r="F842" s="176"/>
      <c r="G842" s="177"/>
      <c r="O842" s="164"/>
    </row>
    <row r="843" spans="1:15" ht="12.75">
      <c r="A843" s="171"/>
      <c r="B843" s="172"/>
      <c r="C843" s="173" t="s">
        <v>398</v>
      </c>
      <c r="D843" s="174"/>
      <c r="E843" s="175">
        <v>32.32</v>
      </c>
      <c r="F843" s="176"/>
      <c r="G843" s="177"/>
      <c r="O843" s="164"/>
    </row>
    <row r="844" spans="1:15" ht="12.75">
      <c r="A844" s="171"/>
      <c r="B844" s="172"/>
      <c r="C844" s="173" t="s">
        <v>136</v>
      </c>
      <c r="D844" s="174"/>
      <c r="E844" s="175">
        <v>0</v>
      </c>
      <c r="F844" s="176"/>
      <c r="G844" s="177"/>
      <c r="O844" s="164"/>
    </row>
    <row r="845" spans="1:15" ht="12.75">
      <c r="A845" s="171"/>
      <c r="B845" s="172"/>
      <c r="C845" s="173" t="s">
        <v>405</v>
      </c>
      <c r="D845" s="174"/>
      <c r="E845" s="175">
        <v>2.424</v>
      </c>
      <c r="F845" s="176"/>
      <c r="G845" s="177"/>
      <c r="O845" s="164"/>
    </row>
    <row r="846" spans="1:15" ht="12.75">
      <c r="A846" s="171"/>
      <c r="B846" s="172"/>
      <c r="C846" s="173" t="s">
        <v>111</v>
      </c>
      <c r="D846" s="174"/>
      <c r="E846" s="175">
        <v>0</v>
      </c>
      <c r="F846" s="176"/>
      <c r="G846" s="177"/>
      <c r="O846" s="164"/>
    </row>
    <row r="847" spans="1:15" ht="12.75">
      <c r="A847" s="171"/>
      <c r="B847" s="172"/>
      <c r="C847" s="173" t="s">
        <v>398</v>
      </c>
      <c r="D847" s="174"/>
      <c r="E847" s="175">
        <v>32.32</v>
      </c>
      <c r="F847" s="176"/>
      <c r="G847" s="177"/>
      <c r="O847" s="164"/>
    </row>
    <row r="848" spans="1:15" ht="12.75">
      <c r="A848" s="171"/>
      <c r="B848" s="172"/>
      <c r="C848" s="173" t="s">
        <v>112</v>
      </c>
      <c r="D848" s="174"/>
      <c r="E848" s="175">
        <v>0</v>
      </c>
      <c r="F848" s="176"/>
      <c r="G848" s="177"/>
      <c r="O848" s="164"/>
    </row>
    <row r="849" spans="1:15" ht="12.75">
      <c r="A849" s="171"/>
      <c r="B849" s="172"/>
      <c r="C849" s="173" t="s">
        <v>405</v>
      </c>
      <c r="D849" s="174"/>
      <c r="E849" s="175">
        <v>2.424</v>
      </c>
      <c r="F849" s="176"/>
      <c r="G849" s="177"/>
      <c r="O849" s="164"/>
    </row>
    <row r="850" spans="1:15" ht="12.75">
      <c r="A850" s="171"/>
      <c r="B850" s="172"/>
      <c r="C850" s="173" t="s">
        <v>114</v>
      </c>
      <c r="D850" s="174"/>
      <c r="E850" s="175">
        <v>0</v>
      </c>
      <c r="F850" s="176"/>
      <c r="G850" s="177"/>
      <c r="O850" s="164"/>
    </row>
    <row r="851" spans="1:15" ht="12.75">
      <c r="A851" s="171"/>
      <c r="B851" s="172"/>
      <c r="C851" s="173" t="s">
        <v>379</v>
      </c>
      <c r="D851" s="174"/>
      <c r="E851" s="175">
        <v>1.515</v>
      </c>
      <c r="F851" s="176"/>
      <c r="G851" s="177"/>
      <c r="O851" s="164"/>
    </row>
    <row r="852" spans="1:15" ht="12.75">
      <c r="A852" s="171"/>
      <c r="B852" s="172"/>
      <c r="C852" s="173" t="s">
        <v>116</v>
      </c>
      <c r="D852" s="174"/>
      <c r="E852" s="175">
        <v>0</v>
      </c>
      <c r="F852" s="176"/>
      <c r="G852" s="177"/>
      <c r="O852" s="164"/>
    </row>
    <row r="853" spans="1:15" ht="12.75">
      <c r="A853" s="171"/>
      <c r="B853" s="172"/>
      <c r="C853" s="173" t="s">
        <v>402</v>
      </c>
      <c r="D853" s="174"/>
      <c r="E853" s="175">
        <v>10.1</v>
      </c>
      <c r="F853" s="176"/>
      <c r="G853" s="177"/>
      <c r="O853" s="164"/>
    </row>
    <row r="854" spans="1:15" ht="12.75">
      <c r="A854" s="171"/>
      <c r="B854" s="172"/>
      <c r="C854" s="173" t="s">
        <v>117</v>
      </c>
      <c r="D854" s="174"/>
      <c r="E854" s="175">
        <v>0</v>
      </c>
      <c r="F854" s="176"/>
      <c r="G854" s="177"/>
      <c r="O854" s="164"/>
    </row>
    <row r="855" spans="1:15" ht="12.75">
      <c r="A855" s="171"/>
      <c r="B855" s="172"/>
      <c r="C855" s="173" t="s">
        <v>406</v>
      </c>
      <c r="D855" s="174"/>
      <c r="E855" s="175">
        <v>1.212</v>
      </c>
      <c r="F855" s="176"/>
      <c r="G855" s="177"/>
      <c r="O855" s="164"/>
    </row>
    <row r="856" spans="1:15" ht="12.75">
      <c r="A856" s="171"/>
      <c r="B856" s="172"/>
      <c r="C856" s="173" t="s">
        <v>158</v>
      </c>
      <c r="D856" s="174"/>
      <c r="E856" s="175">
        <v>0</v>
      </c>
      <c r="F856" s="176"/>
      <c r="G856" s="177"/>
      <c r="O856" s="164"/>
    </row>
    <row r="857" spans="1:15" ht="12.75">
      <c r="A857" s="171"/>
      <c r="B857" s="172"/>
      <c r="C857" s="173" t="s">
        <v>406</v>
      </c>
      <c r="D857" s="174"/>
      <c r="E857" s="175">
        <v>1.212</v>
      </c>
      <c r="F857" s="176"/>
      <c r="G857" s="177"/>
      <c r="O857" s="164"/>
    </row>
    <row r="858" spans="1:15" ht="12.75">
      <c r="A858" s="171"/>
      <c r="B858" s="172"/>
      <c r="C858" s="173" t="s">
        <v>119</v>
      </c>
      <c r="D858" s="174"/>
      <c r="E858" s="175">
        <v>0</v>
      </c>
      <c r="F858" s="176"/>
      <c r="G858" s="177"/>
      <c r="O858" s="164"/>
    </row>
    <row r="859" spans="1:15" ht="12.75">
      <c r="A859" s="171"/>
      <c r="B859" s="172"/>
      <c r="C859" s="173" t="s">
        <v>394</v>
      </c>
      <c r="D859" s="174"/>
      <c r="E859" s="175">
        <v>16.16</v>
      </c>
      <c r="F859" s="176"/>
      <c r="G859" s="177"/>
      <c r="O859" s="164"/>
    </row>
    <row r="860" spans="1:15" ht="12.75">
      <c r="A860" s="171"/>
      <c r="B860" s="172"/>
      <c r="C860" s="173" t="s">
        <v>149</v>
      </c>
      <c r="D860" s="174"/>
      <c r="E860" s="175">
        <v>0</v>
      </c>
      <c r="F860" s="176"/>
      <c r="G860" s="177"/>
      <c r="O860" s="164"/>
    </row>
    <row r="861" spans="1:15" ht="12.75">
      <c r="A861" s="171"/>
      <c r="B861" s="172"/>
      <c r="C861" s="173" t="s">
        <v>401</v>
      </c>
      <c r="D861" s="174"/>
      <c r="E861" s="175">
        <v>2.222</v>
      </c>
      <c r="F861" s="176"/>
      <c r="G861" s="177"/>
      <c r="O861" s="164"/>
    </row>
    <row r="862" spans="1:15" ht="12.75">
      <c r="A862" s="171"/>
      <c r="B862" s="172"/>
      <c r="C862" s="173" t="s">
        <v>120</v>
      </c>
      <c r="D862" s="174"/>
      <c r="E862" s="175">
        <v>0</v>
      </c>
      <c r="F862" s="176"/>
      <c r="G862" s="177"/>
      <c r="O862" s="164"/>
    </row>
    <row r="863" spans="1:15" ht="12.75">
      <c r="A863" s="171"/>
      <c r="B863" s="172"/>
      <c r="C863" s="173" t="s">
        <v>407</v>
      </c>
      <c r="D863" s="174"/>
      <c r="E863" s="175">
        <v>49.086</v>
      </c>
      <c r="F863" s="176"/>
      <c r="G863" s="177"/>
      <c r="O863" s="164"/>
    </row>
    <row r="864" spans="1:104" ht="12.75">
      <c r="A864" s="165">
        <v>28</v>
      </c>
      <c r="B864" s="166" t="s">
        <v>408</v>
      </c>
      <c r="C864" s="167" t="s">
        <v>409</v>
      </c>
      <c r="D864" s="168" t="s">
        <v>282</v>
      </c>
      <c r="E864" s="169">
        <v>440.9042969</v>
      </c>
      <c r="F864" s="169">
        <v>0</v>
      </c>
      <c r="G864" s="170">
        <f>E864*F864</f>
        <v>0</v>
      </c>
      <c r="O864" s="164">
        <v>2</v>
      </c>
      <c r="AA864" s="138">
        <v>7</v>
      </c>
      <c r="AB864" s="138">
        <v>1</v>
      </c>
      <c r="AC864" s="138">
        <v>2</v>
      </c>
      <c r="AZ864" s="138">
        <v>1</v>
      </c>
      <c r="BA864" s="138">
        <f>IF(AZ864=1,G864,0)</f>
        <v>0</v>
      </c>
      <c r="BB864" s="138">
        <f>IF(AZ864=2,G864,0)</f>
        <v>0</v>
      </c>
      <c r="BC864" s="138">
        <f>IF(AZ864=3,G864,0)</f>
        <v>0</v>
      </c>
      <c r="BD864" s="138">
        <f>IF(AZ864=4,G864,0)</f>
        <v>0</v>
      </c>
      <c r="BE864" s="138">
        <f>IF(AZ864=5,G864,0)</f>
        <v>0</v>
      </c>
      <c r="CZ864" s="138">
        <v>0</v>
      </c>
    </row>
    <row r="865" spans="1:104" ht="12.75">
      <c r="A865" s="165">
        <v>29</v>
      </c>
      <c r="B865" s="166" t="s">
        <v>410</v>
      </c>
      <c r="C865" s="167" t="s">
        <v>411</v>
      </c>
      <c r="D865" s="168" t="s">
        <v>282</v>
      </c>
      <c r="E865" s="169">
        <v>554.41025</v>
      </c>
      <c r="F865" s="169">
        <v>0</v>
      </c>
      <c r="G865" s="170">
        <f>E865*F865</f>
        <v>0</v>
      </c>
      <c r="O865" s="164">
        <v>2</v>
      </c>
      <c r="AA865" s="138">
        <v>8</v>
      </c>
      <c r="AB865" s="138">
        <v>1</v>
      </c>
      <c r="AC865" s="138">
        <v>3</v>
      </c>
      <c r="AZ865" s="138">
        <v>1</v>
      </c>
      <c r="BA865" s="138">
        <f>IF(AZ865=1,G865,0)</f>
        <v>0</v>
      </c>
      <c r="BB865" s="138">
        <f>IF(AZ865=2,G865,0)</f>
        <v>0</v>
      </c>
      <c r="BC865" s="138">
        <f>IF(AZ865=3,G865,0)</f>
        <v>0</v>
      </c>
      <c r="BD865" s="138">
        <f>IF(AZ865=4,G865,0)</f>
        <v>0</v>
      </c>
      <c r="BE865" s="138">
        <f>IF(AZ865=5,G865,0)</f>
        <v>0</v>
      </c>
      <c r="CZ865" s="138">
        <v>0</v>
      </c>
    </row>
    <row r="866" spans="1:104" ht="12.75">
      <c r="A866" s="165">
        <v>30</v>
      </c>
      <c r="B866" s="166" t="s">
        <v>412</v>
      </c>
      <c r="C866" s="167" t="s">
        <v>413</v>
      </c>
      <c r="D866" s="168" t="s">
        <v>282</v>
      </c>
      <c r="E866" s="169">
        <v>7761.7435</v>
      </c>
      <c r="F866" s="169">
        <v>0</v>
      </c>
      <c r="G866" s="170">
        <f>E866*F866</f>
        <v>0</v>
      </c>
      <c r="O866" s="164">
        <v>2</v>
      </c>
      <c r="AA866" s="138">
        <v>8</v>
      </c>
      <c r="AB866" s="138">
        <v>1</v>
      </c>
      <c r="AC866" s="138">
        <v>3</v>
      </c>
      <c r="AZ866" s="138">
        <v>1</v>
      </c>
      <c r="BA866" s="138">
        <f>IF(AZ866=1,G866,0)</f>
        <v>0</v>
      </c>
      <c r="BB866" s="138">
        <f>IF(AZ866=2,G866,0)</f>
        <v>0</v>
      </c>
      <c r="BC866" s="138">
        <f>IF(AZ866=3,G866,0)</f>
        <v>0</v>
      </c>
      <c r="BD866" s="138">
        <f>IF(AZ866=4,G866,0)</f>
        <v>0</v>
      </c>
      <c r="BE866" s="138">
        <f>IF(AZ866=5,G866,0)</f>
        <v>0</v>
      </c>
      <c r="CZ866" s="138">
        <v>0</v>
      </c>
    </row>
    <row r="867" spans="1:104" ht="12.75">
      <c r="A867" s="165">
        <v>31</v>
      </c>
      <c r="B867" s="166" t="s">
        <v>414</v>
      </c>
      <c r="C867" s="167" t="s">
        <v>415</v>
      </c>
      <c r="D867" s="168" t="s">
        <v>282</v>
      </c>
      <c r="E867" s="169">
        <v>554.41025</v>
      </c>
      <c r="F867" s="169">
        <v>0</v>
      </c>
      <c r="G867" s="170">
        <f>E867*F867</f>
        <v>0</v>
      </c>
      <c r="O867" s="164">
        <v>2</v>
      </c>
      <c r="AA867" s="138">
        <v>8</v>
      </c>
      <c r="AB867" s="138">
        <v>1</v>
      </c>
      <c r="AC867" s="138">
        <v>3</v>
      </c>
      <c r="AZ867" s="138">
        <v>1</v>
      </c>
      <c r="BA867" s="138">
        <f>IF(AZ867=1,G867,0)</f>
        <v>0</v>
      </c>
      <c r="BB867" s="138">
        <f>IF(AZ867=2,G867,0)</f>
        <v>0</v>
      </c>
      <c r="BC867" s="138">
        <f>IF(AZ867=3,G867,0)</f>
        <v>0</v>
      </c>
      <c r="BD867" s="138">
        <f>IF(AZ867=4,G867,0)</f>
        <v>0</v>
      </c>
      <c r="BE867" s="138">
        <f>IF(AZ867=5,G867,0)</f>
        <v>0</v>
      </c>
      <c r="CZ867" s="138">
        <v>0</v>
      </c>
    </row>
    <row r="868" spans="1:57" ht="12.75">
      <c r="A868" s="178"/>
      <c r="B868" s="179" t="s">
        <v>70</v>
      </c>
      <c r="C868" s="180" t="str">
        <f>CONCATENATE(B672," ",C672)</f>
        <v>9 Ostatní konstrukce, bourání</v>
      </c>
      <c r="D868" s="178"/>
      <c r="E868" s="181"/>
      <c r="F868" s="181"/>
      <c r="G868" s="182">
        <f>SUM(G672:G867)</f>
        <v>0</v>
      </c>
      <c r="O868" s="164">
        <v>4</v>
      </c>
      <c r="BA868" s="183">
        <f>SUM(BA672:BA867)</f>
        <v>0</v>
      </c>
      <c r="BB868" s="183">
        <f>SUM(BB672:BB867)</f>
        <v>0</v>
      </c>
      <c r="BC868" s="183">
        <f>SUM(BC672:BC867)</f>
        <v>0</v>
      </c>
      <c r="BD868" s="183">
        <f>SUM(BD672:BD867)</f>
        <v>0</v>
      </c>
      <c r="BE868" s="183">
        <f>SUM(BE672:BE867)</f>
        <v>0</v>
      </c>
    </row>
    <row r="869" ht="12.75">
      <c r="E869" s="138"/>
    </row>
    <row r="870" ht="12.75">
      <c r="E870" s="138"/>
    </row>
    <row r="871" ht="12.75">
      <c r="E871" s="138"/>
    </row>
    <row r="872" ht="12.75">
      <c r="E872" s="138"/>
    </row>
    <row r="873" ht="12.75">
      <c r="E873" s="138"/>
    </row>
    <row r="874" ht="12.75">
      <c r="E874" s="138"/>
    </row>
    <row r="875" ht="12.75">
      <c r="E875" s="138"/>
    </row>
    <row r="876" ht="12.75">
      <c r="E876" s="138"/>
    </row>
    <row r="877" ht="12.75">
      <c r="E877" s="138"/>
    </row>
    <row r="878" ht="12.75">
      <c r="E878" s="138"/>
    </row>
    <row r="879" ht="12.75">
      <c r="E879" s="138"/>
    </row>
    <row r="880" ht="12.75">
      <c r="E880" s="138"/>
    </row>
    <row r="881" ht="12.75">
      <c r="E881" s="138"/>
    </row>
    <row r="882" ht="12.75">
      <c r="E882" s="138"/>
    </row>
    <row r="883" ht="12.75">
      <c r="E883" s="138"/>
    </row>
    <row r="884" ht="12.75">
      <c r="E884" s="138"/>
    </row>
    <row r="885" ht="12.75">
      <c r="E885" s="138"/>
    </row>
    <row r="886" ht="12.75">
      <c r="E886" s="138"/>
    </row>
    <row r="887" ht="12.75">
      <c r="E887" s="138"/>
    </row>
    <row r="888" ht="12.75">
      <c r="E888" s="138"/>
    </row>
    <row r="889" ht="12.75">
      <c r="E889" s="138"/>
    </row>
    <row r="890" ht="12.75">
      <c r="E890" s="138"/>
    </row>
    <row r="891" ht="12.75">
      <c r="E891" s="138"/>
    </row>
    <row r="892" spans="1:7" ht="12.75">
      <c r="A892" s="184"/>
      <c r="B892" s="184"/>
      <c r="C892" s="184"/>
      <c r="D892" s="184"/>
      <c r="E892" s="184"/>
      <c r="F892" s="184"/>
      <c r="G892" s="184"/>
    </row>
    <row r="893" spans="1:7" ht="12.75">
      <c r="A893" s="184"/>
      <c r="B893" s="184"/>
      <c r="C893" s="184"/>
      <c r="D893" s="184"/>
      <c r="E893" s="184"/>
      <c r="F893" s="184"/>
      <c r="G893" s="184"/>
    </row>
    <row r="894" spans="1:7" ht="12.75">
      <c r="A894" s="184"/>
      <c r="B894" s="184"/>
      <c r="C894" s="184"/>
      <c r="D894" s="184"/>
      <c r="E894" s="184"/>
      <c r="F894" s="184"/>
      <c r="G894" s="184"/>
    </row>
    <row r="895" spans="1:7" ht="12.75">
      <c r="A895" s="184"/>
      <c r="B895" s="184"/>
      <c r="C895" s="184"/>
      <c r="D895" s="184"/>
      <c r="E895" s="184"/>
      <c r="F895" s="184"/>
      <c r="G895" s="184"/>
    </row>
    <row r="896" ht="12.75">
      <c r="E896" s="138"/>
    </row>
    <row r="897" ht="12.75">
      <c r="E897" s="138"/>
    </row>
    <row r="898" ht="12.75">
      <c r="E898" s="138"/>
    </row>
    <row r="899" ht="12.75">
      <c r="E899" s="138"/>
    </row>
    <row r="900" ht="12.75">
      <c r="E900" s="138"/>
    </row>
    <row r="901" ht="12.75">
      <c r="E901" s="138"/>
    </row>
    <row r="902" ht="12.75">
      <c r="E902" s="138"/>
    </row>
    <row r="903" ht="12.75">
      <c r="E903" s="138"/>
    </row>
    <row r="904" ht="12.75">
      <c r="E904" s="138"/>
    </row>
    <row r="905" ht="12.75">
      <c r="E905" s="138"/>
    </row>
    <row r="906" ht="12.75">
      <c r="E906" s="138"/>
    </row>
    <row r="907" ht="12.75">
      <c r="E907" s="138"/>
    </row>
    <row r="908" ht="12.75">
      <c r="E908" s="138"/>
    </row>
    <row r="909" ht="12.75">
      <c r="E909" s="138"/>
    </row>
    <row r="910" ht="12.75">
      <c r="E910" s="138"/>
    </row>
    <row r="911" ht="12.75">
      <c r="E911" s="138"/>
    </row>
    <row r="912" ht="12.75">
      <c r="E912" s="138"/>
    </row>
    <row r="913" ht="12.75">
      <c r="E913" s="138"/>
    </row>
    <row r="914" ht="12.75">
      <c r="E914" s="138"/>
    </row>
    <row r="915" ht="12.75">
      <c r="E915" s="138"/>
    </row>
    <row r="916" ht="12.75">
      <c r="E916" s="138"/>
    </row>
    <row r="917" ht="12.75">
      <c r="E917" s="138"/>
    </row>
    <row r="918" ht="12.75">
      <c r="E918" s="138"/>
    </row>
    <row r="919" ht="12.75">
      <c r="E919" s="138"/>
    </row>
    <row r="920" ht="12.75">
      <c r="E920" s="138"/>
    </row>
    <row r="921" ht="12.75">
      <c r="E921" s="138"/>
    </row>
    <row r="922" ht="12.75">
      <c r="E922" s="138"/>
    </row>
    <row r="923" ht="12.75">
      <c r="E923" s="138"/>
    </row>
    <row r="924" ht="12.75">
      <c r="E924" s="138"/>
    </row>
    <row r="925" ht="12.75">
      <c r="E925" s="138"/>
    </row>
    <row r="926" ht="12.75">
      <c r="E926" s="138"/>
    </row>
    <row r="927" spans="1:2" ht="12.75">
      <c r="A927" s="185"/>
      <c r="B927" s="185"/>
    </row>
    <row r="928" spans="1:7" ht="12.75">
      <c r="A928" s="184"/>
      <c r="B928" s="184"/>
      <c r="C928" s="186"/>
      <c r="D928" s="186"/>
      <c r="E928" s="187"/>
      <c r="F928" s="186"/>
      <c r="G928" s="188"/>
    </row>
    <row r="929" spans="1:7" ht="12.75">
      <c r="A929" s="189"/>
      <c r="B929" s="189"/>
      <c r="C929" s="184"/>
      <c r="D929" s="184"/>
      <c r="E929" s="190"/>
      <c r="F929" s="184"/>
      <c r="G929" s="184"/>
    </row>
    <row r="930" spans="1:7" ht="12.75">
      <c r="A930" s="184"/>
      <c r="B930" s="184"/>
      <c r="C930" s="184"/>
      <c r="D930" s="184"/>
      <c r="E930" s="190"/>
      <c r="F930" s="184"/>
      <c r="G930" s="184"/>
    </row>
    <row r="931" spans="1:7" ht="12.75">
      <c r="A931" s="184"/>
      <c r="B931" s="184"/>
      <c r="C931" s="184"/>
      <c r="D931" s="184"/>
      <c r="E931" s="190"/>
      <c r="F931" s="184"/>
      <c r="G931" s="184"/>
    </row>
    <row r="932" spans="1:7" ht="12.75">
      <c r="A932" s="184"/>
      <c r="B932" s="184"/>
      <c r="C932" s="184"/>
      <c r="D932" s="184"/>
      <c r="E932" s="190"/>
      <c r="F932" s="184"/>
      <c r="G932" s="184"/>
    </row>
    <row r="933" spans="1:7" ht="12.75">
      <c r="A933" s="184"/>
      <c r="B933" s="184"/>
      <c r="C933" s="184"/>
      <c r="D933" s="184"/>
      <c r="E933" s="190"/>
      <c r="F933" s="184"/>
      <c r="G933" s="184"/>
    </row>
    <row r="934" spans="1:7" ht="12.75">
      <c r="A934" s="184"/>
      <c r="B934" s="184"/>
      <c r="C934" s="184"/>
      <c r="D934" s="184"/>
      <c r="E934" s="190"/>
      <c r="F934" s="184"/>
      <c r="G934" s="184"/>
    </row>
    <row r="935" spans="1:7" ht="12.75">
      <c r="A935" s="184"/>
      <c r="B935" s="184"/>
      <c r="C935" s="184"/>
      <c r="D935" s="184"/>
      <c r="E935" s="190"/>
      <c r="F935" s="184"/>
      <c r="G935" s="184"/>
    </row>
    <row r="936" spans="1:7" ht="12.75">
      <c r="A936" s="184"/>
      <c r="B936" s="184"/>
      <c r="C936" s="184"/>
      <c r="D936" s="184"/>
      <c r="E936" s="190"/>
      <c r="F936" s="184"/>
      <c r="G936" s="184"/>
    </row>
    <row r="937" spans="1:7" ht="12.75">
      <c r="A937" s="184"/>
      <c r="B937" s="184"/>
      <c r="C937" s="184"/>
      <c r="D937" s="184"/>
      <c r="E937" s="190"/>
      <c r="F937" s="184"/>
      <c r="G937" s="184"/>
    </row>
    <row r="938" spans="1:7" ht="12.75">
      <c r="A938" s="184"/>
      <c r="B938" s="184"/>
      <c r="C938" s="184"/>
      <c r="D938" s="184"/>
      <c r="E938" s="190"/>
      <c r="F938" s="184"/>
      <c r="G938" s="184"/>
    </row>
    <row r="939" spans="1:7" ht="12.75">
      <c r="A939" s="184"/>
      <c r="B939" s="184"/>
      <c r="C939" s="184"/>
      <c r="D939" s="184"/>
      <c r="E939" s="190"/>
      <c r="F939" s="184"/>
      <c r="G939" s="184"/>
    </row>
    <row r="940" spans="1:7" ht="12.75">
      <c r="A940" s="184"/>
      <c r="B940" s="184"/>
      <c r="C940" s="184"/>
      <c r="D940" s="184"/>
      <c r="E940" s="190"/>
      <c r="F940" s="184"/>
      <c r="G940" s="184"/>
    </row>
    <row r="941" spans="1:7" ht="12.75">
      <c r="A941" s="184"/>
      <c r="B941" s="184"/>
      <c r="C941" s="184"/>
      <c r="D941" s="184"/>
      <c r="E941" s="190"/>
      <c r="F941" s="184"/>
      <c r="G941" s="184"/>
    </row>
  </sheetData>
  <mergeCells count="825">
    <mergeCell ref="C863:D863"/>
    <mergeCell ref="C859:D859"/>
    <mergeCell ref="C860:D860"/>
    <mergeCell ref="C861:D861"/>
    <mergeCell ref="C862:D862"/>
    <mergeCell ref="C855:D855"/>
    <mergeCell ref="C856:D856"/>
    <mergeCell ref="C857:D857"/>
    <mergeCell ref="C858:D858"/>
    <mergeCell ref="C851:D851"/>
    <mergeCell ref="C852:D852"/>
    <mergeCell ref="C853:D853"/>
    <mergeCell ref="C854:D854"/>
    <mergeCell ref="C847:D847"/>
    <mergeCell ref="C848:D848"/>
    <mergeCell ref="C849:D849"/>
    <mergeCell ref="C850:D850"/>
    <mergeCell ref="C843:D843"/>
    <mergeCell ref="C844:D844"/>
    <mergeCell ref="C845:D845"/>
    <mergeCell ref="C846:D846"/>
    <mergeCell ref="C839:D839"/>
    <mergeCell ref="C840:D840"/>
    <mergeCell ref="C841:D841"/>
    <mergeCell ref="C842:D842"/>
    <mergeCell ref="C835:D835"/>
    <mergeCell ref="C836:D836"/>
    <mergeCell ref="C837:D837"/>
    <mergeCell ref="C838:D838"/>
    <mergeCell ref="C831:D831"/>
    <mergeCell ref="C832:D832"/>
    <mergeCell ref="C833:D833"/>
    <mergeCell ref="C834:D834"/>
    <mergeCell ref="C827:D827"/>
    <mergeCell ref="C828:D828"/>
    <mergeCell ref="C829:D829"/>
    <mergeCell ref="C830:D830"/>
    <mergeCell ref="C823:D823"/>
    <mergeCell ref="C824:D824"/>
    <mergeCell ref="C825:D825"/>
    <mergeCell ref="C826:D826"/>
    <mergeCell ref="C819:D819"/>
    <mergeCell ref="C820:D820"/>
    <mergeCell ref="C821:D821"/>
    <mergeCell ref="C822:D822"/>
    <mergeCell ref="C815:D815"/>
    <mergeCell ref="C816:D816"/>
    <mergeCell ref="C817:D817"/>
    <mergeCell ref="C818:D818"/>
    <mergeCell ref="C811:D811"/>
    <mergeCell ref="C812:D812"/>
    <mergeCell ref="C813:D813"/>
    <mergeCell ref="C814:D814"/>
    <mergeCell ref="C806:D806"/>
    <mergeCell ref="C807:D807"/>
    <mergeCell ref="C808:D808"/>
    <mergeCell ref="C810:D810"/>
    <mergeCell ref="C802:D802"/>
    <mergeCell ref="C803:D803"/>
    <mergeCell ref="C804:D804"/>
    <mergeCell ref="C805:D805"/>
    <mergeCell ref="C798:D798"/>
    <mergeCell ref="C799:D799"/>
    <mergeCell ref="C800:D800"/>
    <mergeCell ref="C801:D801"/>
    <mergeCell ref="C794:D794"/>
    <mergeCell ref="C795:D795"/>
    <mergeCell ref="C796:D796"/>
    <mergeCell ref="C797:D797"/>
    <mergeCell ref="C789:D789"/>
    <mergeCell ref="C790:D790"/>
    <mergeCell ref="C791:D791"/>
    <mergeCell ref="C793:D793"/>
    <mergeCell ref="C785:D785"/>
    <mergeCell ref="C786:D786"/>
    <mergeCell ref="C787:D787"/>
    <mergeCell ref="C788:D788"/>
    <mergeCell ref="C779:D779"/>
    <mergeCell ref="C781:D781"/>
    <mergeCell ref="C782:D782"/>
    <mergeCell ref="C784:D784"/>
    <mergeCell ref="C775:D775"/>
    <mergeCell ref="C776:D776"/>
    <mergeCell ref="C777:D777"/>
    <mergeCell ref="C778:D778"/>
    <mergeCell ref="C771:D771"/>
    <mergeCell ref="C772:D772"/>
    <mergeCell ref="C773:D773"/>
    <mergeCell ref="C774:D774"/>
    <mergeCell ref="C767:D767"/>
    <mergeCell ref="C768:D768"/>
    <mergeCell ref="C769:D769"/>
    <mergeCell ref="C770:D770"/>
    <mergeCell ref="C763:D763"/>
    <mergeCell ref="C764:D764"/>
    <mergeCell ref="C765:D765"/>
    <mergeCell ref="C766:D766"/>
    <mergeCell ref="C759:D759"/>
    <mergeCell ref="C760:D760"/>
    <mergeCell ref="C761:D761"/>
    <mergeCell ref="C762:D762"/>
    <mergeCell ref="C755:D755"/>
    <mergeCell ref="C756:D756"/>
    <mergeCell ref="C757:D757"/>
    <mergeCell ref="C758:D758"/>
    <mergeCell ref="C750:D750"/>
    <mergeCell ref="C752:D752"/>
    <mergeCell ref="C753:D753"/>
    <mergeCell ref="C754:D754"/>
    <mergeCell ref="C746:D746"/>
    <mergeCell ref="C747:D747"/>
    <mergeCell ref="C748:D748"/>
    <mergeCell ref="C749:D749"/>
    <mergeCell ref="C742:D742"/>
    <mergeCell ref="C743:D743"/>
    <mergeCell ref="C744:D744"/>
    <mergeCell ref="C745:D745"/>
    <mergeCell ref="C738:D738"/>
    <mergeCell ref="C739:D739"/>
    <mergeCell ref="C740:D740"/>
    <mergeCell ref="C741:D741"/>
    <mergeCell ref="C734:D734"/>
    <mergeCell ref="C735:D735"/>
    <mergeCell ref="C736:D736"/>
    <mergeCell ref="C737:D737"/>
    <mergeCell ref="C730:D730"/>
    <mergeCell ref="C731:D731"/>
    <mergeCell ref="C732:D732"/>
    <mergeCell ref="C733:D733"/>
    <mergeCell ref="C726:D726"/>
    <mergeCell ref="C727:D727"/>
    <mergeCell ref="C728:D728"/>
    <mergeCell ref="C729:D729"/>
    <mergeCell ref="C722:D722"/>
    <mergeCell ref="C723:D723"/>
    <mergeCell ref="C724:D724"/>
    <mergeCell ref="C725:D725"/>
    <mergeCell ref="C718:D718"/>
    <mergeCell ref="C719:D719"/>
    <mergeCell ref="C720:D720"/>
    <mergeCell ref="C721:D721"/>
    <mergeCell ref="C714:D714"/>
    <mergeCell ref="C715:D715"/>
    <mergeCell ref="C716:D716"/>
    <mergeCell ref="C717:D717"/>
    <mergeCell ref="C710:D710"/>
    <mergeCell ref="C711:D711"/>
    <mergeCell ref="C712:D712"/>
    <mergeCell ref="C713:D713"/>
    <mergeCell ref="C706:D706"/>
    <mergeCell ref="C707:D707"/>
    <mergeCell ref="C708:D708"/>
    <mergeCell ref="C709:D709"/>
    <mergeCell ref="C702:D702"/>
    <mergeCell ref="C703:D703"/>
    <mergeCell ref="C704:D704"/>
    <mergeCell ref="C705:D705"/>
    <mergeCell ref="C698:D698"/>
    <mergeCell ref="C699:D699"/>
    <mergeCell ref="C700:D700"/>
    <mergeCell ref="C701:D701"/>
    <mergeCell ref="C694:D694"/>
    <mergeCell ref="C695:D695"/>
    <mergeCell ref="C696:D696"/>
    <mergeCell ref="C697:D697"/>
    <mergeCell ref="C689:D689"/>
    <mergeCell ref="C690:D690"/>
    <mergeCell ref="C691:D691"/>
    <mergeCell ref="C693:D693"/>
    <mergeCell ref="C674:D674"/>
    <mergeCell ref="C675:D675"/>
    <mergeCell ref="C676:D676"/>
    <mergeCell ref="C677:D677"/>
    <mergeCell ref="C678:D678"/>
    <mergeCell ref="C679:D679"/>
    <mergeCell ref="C680:D680"/>
    <mergeCell ref="C681:D681"/>
    <mergeCell ref="C682:D682"/>
    <mergeCell ref="C669:D669"/>
    <mergeCell ref="C670:D670"/>
    <mergeCell ref="C683:D683"/>
    <mergeCell ref="C684:D684"/>
    <mergeCell ref="C685:D685"/>
    <mergeCell ref="C686:D686"/>
    <mergeCell ref="C687:D687"/>
    <mergeCell ref="C688:D688"/>
    <mergeCell ref="C663:D663"/>
    <mergeCell ref="C664:D664"/>
    <mergeCell ref="C665:D665"/>
    <mergeCell ref="C659:D659"/>
    <mergeCell ref="C660:D660"/>
    <mergeCell ref="C661:D661"/>
    <mergeCell ref="C662:D662"/>
    <mergeCell ref="C655:D655"/>
    <mergeCell ref="C656:D656"/>
    <mergeCell ref="C657:D657"/>
    <mergeCell ref="C658:D658"/>
    <mergeCell ref="C651:D651"/>
    <mergeCell ref="C652:D652"/>
    <mergeCell ref="C653:D653"/>
    <mergeCell ref="C654:D654"/>
    <mergeCell ref="C647:D647"/>
    <mergeCell ref="C648:D648"/>
    <mergeCell ref="C649:D649"/>
    <mergeCell ref="C650:D650"/>
    <mergeCell ref="C643:D643"/>
    <mergeCell ref="C644:D644"/>
    <mergeCell ref="C645:D645"/>
    <mergeCell ref="C646:D646"/>
    <mergeCell ref="C639:D639"/>
    <mergeCell ref="C640:D640"/>
    <mergeCell ref="C641:D641"/>
    <mergeCell ref="C642:D642"/>
    <mergeCell ref="C635:D635"/>
    <mergeCell ref="C636:D636"/>
    <mergeCell ref="C637:D637"/>
    <mergeCell ref="C638:D638"/>
    <mergeCell ref="C631:D631"/>
    <mergeCell ref="C632:D632"/>
    <mergeCell ref="C633:D633"/>
    <mergeCell ref="C634:D634"/>
    <mergeCell ref="C627:D627"/>
    <mergeCell ref="C628:D628"/>
    <mergeCell ref="C629:D629"/>
    <mergeCell ref="C630:D630"/>
    <mergeCell ref="C623:D623"/>
    <mergeCell ref="C624:D624"/>
    <mergeCell ref="C625:D625"/>
    <mergeCell ref="C626:D626"/>
    <mergeCell ref="C619:D619"/>
    <mergeCell ref="C620:D620"/>
    <mergeCell ref="C621:D621"/>
    <mergeCell ref="C622:D622"/>
    <mergeCell ref="C615:D615"/>
    <mergeCell ref="C616:D616"/>
    <mergeCell ref="C617:D617"/>
    <mergeCell ref="C618:D618"/>
    <mergeCell ref="C611:D611"/>
    <mergeCell ref="C612:D612"/>
    <mergeCell ref="C613:D613"/>
    <mergeCell ref="C614:D614"/>
    <mergeCell ref="C606:D606"/>
    <mergeCell ref="C607:D607"/>
    <mergeCell ref="C608:D608"/>
    <mergeCell ref="C610:D610"/>
    <mergeCell ref="C602:D602"/>
    <mergeCell ref="C603:D603"/>
    <mergeCell ref="C604:D604"/>
    <mergeCell ref="C605:D605"/>
    <mergeCell ref="C598:D598"/>
    <mergeCell ref="C599:D599"/>
    <mergeCell ref="C600:D600"/>
    <mergeCell ref="C601:D601"/>
    <mergeCell ref="C594:D594"/>
    <mergeCell ref="C595:D595"/>
    <mergeCell ref="C596:D596"/>
    <mergeCell ref="C597:D597"/>
    <mergeCell ref="C590:D590"/>
    <mergeCell ref="C591:D591"/>
    <mergeCell ref="C592:D592"/>
    <mergeCell ref="C593:D593"/>
    <mergeCell ref="C586:D586"/>
    <mergeCell ref="C587:D587"/>
    <mergeCell ref="C588:D588"/>
    <mergeCell ref="C589:D589"/>
    <mergeCell ref="C581:D581"/>
    <mergeCell ref="C582:D582"/>
    <mergeCell ref="C583:D583"/>
    <mergeCell ref="C585:D585"/>
    <mergeCell ref="C577:D577"/>
    <mergeCell ref="C578:D578"/>
    <mergeCell ref="C579:D579"/>
    <mergeCell ref="C580:D580"/>
    <mergeCell ref="C573:D573"/>
    <mergeCell ref="C574:D574"/>
    <mergeCell ref="C575:D575"/>
    <mergeCell ref="C576:D576"/>
    <mergeCell ref="C569:D569"/>
    <mergeCell ref="C570:D570"/>
    <mergeCell ref="C571:D571"/>
    <mergeCell ref="C572:D572"/>
    <mergeCell ref="C565:D565"/>
    <mergeCell ref="C566:D566"/>
    <mergeCell ref="C567:D567"/>
    <mergeCell ref="C568:D568"/>
    <mergeCell ref="C561:D561"/>
    <mergeCell ref="C562:D562"/>
    <mergeCell ref="C563:D563"/>
    <mergeCell ref="C564:D564"/>
    <mergeCell ref="C557:D557"/>
    <mergeCell ref="C558:D558"/>
    <mergeCell ref="C559:D559"/>
    <mergeCell ref="C560:D560"/>
    <mergeCell ref="C553:D553"/>
    <mergeCell ref="C554:D554"/>
    <mergeCell ref="C555:D555"/>
    <mergeCell ref="C556:D556"/>
    <mergeCell ref="C549:D549"/>
    <mergeCell ref="C550:D550"/>
    <mergeCell ref="C551:D551"/>
    <mergeCell ref="C552:D552"/>
    <mergeCell ref="C545:D545"/>
    <mergeCell ref="C546:D546"/>
    <mergeCell ref="C547:D547"/>
    <mergeCell ref="C548:D548"/>
    <mergeCell ref="C541:D541"/>
    <mergeCell ref="C542:D542"/>
    <mergeCell ref="C543:D543"/>
    <mergeCell ref="C544:D544"/>
    <mergeCell ref="C537:D537"/>
    <mergeCell ref="C538:D538"/>
    <mergeCell ref="C539:D539"/>
    <mergeCell ref="C540:D540"/>
    <mergeCell ref="C533:D533"/>
    <mergeCell ref="C534:D534"/>
    <mergeCell ref="C535:D535"/>
    <mergeCell ref="C536:D536"/>
    <mergeCell ref="C529:D529"/>
    <mergeCell ref="C530:D530"/>
    <mergeCell ref="C531:D531"/>
    <mergeCell ref="C532:D532"/>
    <mergeCell ref="C524:D524"/>
    <mergeCell ref="C525:D525"/>
    <mergeCell ref="C526:D526"/>
    <mergeCell ref="C528:D528"/>
    <mergeCell ref="C520:D520"/>
    <mergeCell ref="C521:D521"/>
    <mergeCell ref="C522:D522"/>
    <mergeCell ref="C523:D523"/>
    <mergeCell ref="C516:D516"/>
    <mergeCell ref="C517:D517"/>
    <mergeCell ref="C518:D518"/>
    <mergeCell ref="C519:D519"/>
    <mergeCell ref="C512:D512"/>
    <mergeCell ref="C513:D513"/>
    <mergeCell ref="C514:D514"/>
    <mergeCell ref="C515:D515"/>
    <mergeCell ref="C508:D508"/>
    <mergeCell ref="C509:D509"/>
    <mergeCell ref="C510:D510"/>
    <mergeCell ref="C511:D511"/>
    <mergeCell ref="C504:D504"/>
    <mergeCell ref="C505:D505"/>
    <mergeCell ref="C506:D506"/>
    <mergeCell ref="C507:D507"/>
    <mergeCell ref="C500:D500"/>
    <mergeCell ref="C501:D501"/>
    <mergeCell ref="C502:D502"/>
    <mergeCell ref="C503:D503"/>
    <mergeCell ref="C496:D496"/>
    <mergeCell ref="C497:D497"/>
    <mergeCell ref="C498:D498"/>
    <mergeCell ref="C499:D499"/>
    <mergeCell ref="C492:D492"/>
    <mergeCell ref="C493:D493"/>
    <mergeCell ref="C494:D494"/>
    <mergeCell ref="C495:D495"/>
    <mergeCell ref="C488:D488"/>
    <mergeCell ref="C489:D489"/>
    <mergeCell ref="C490:D490"/>
    <mergeCell ref="C491:D491"/>
    <mergeCell ref="C484:D484"/>
    <mergeCell ref="C485:D485"/>
    <mergeCell ref="C486:D486"/>
    <mergeCell ref="C487:D487"/>
    <mergeCell ref="C480:D480"/>
    <mergeCell ref="C481:D481"/>
    <mergeCell ref="C482:D482"/>
    <mergeCell ref="C483:D483"/>
    <mergeCell ref="C476:D476"/>
    <mergeCell ref="C477:D477"/>
    <mergeCell ref="C478:D478"/>
    <mergeCell ref="C479:D479"/>
    <mergeCell ref="C472:D472"/>
    <mergeCell ref="C473:D473"/>
    <mergeCell ref="C474:D474"/>
    <mergeCell ref="C475:D475"/>
    <mergeCell ref="C467:D467"/>
    <mergeCell ref="C468:D468"/>
    <mergeCell ref="C469:D469"/>
    <mergeCell ref="C471:D471"/>
    <mergeCell ref="C463:D463"/>
    <mergeCell ref="C464:D464"/>
    <mergeCell ref="C465:D465"/>
    <mergeCell ref="C466:D466"/>
    <mergeCell ref="C459:D459"/>
    <mergeCell ref="C460:D460"/>
    <mergeCell ref="C461:D461"/>
    <mergeCell ref="C462:D462"/>
    <mergeCell ref="C455:D455"/>
    <mergeCell ref="C456:D456"/>
    <mergeCell ref="C457:D457"/>
    <mergeCell ref="C458:D458"/>
    <mergeCell ref="C451:D451"/>
    <mergeCell ref="C452:D452"/>
    <mergeCell ref="C453:D453"/>
    <mergeCell ref="C454:D454"/>
    <mergeCell ref="C447:D447"/>
    <mergeCell ref="C448:D448"/>
    <mergeCell ref="C449:D449"/>
    <mergeCell ref="C450:D450"/>
    <mergeCell ref="C442:D442"/>
    <mergeCell ref="C444:D444"/>
    <mergeCell ref="C445:D445"/>
    <mergeCell ref="C446:D446"/>
    <mergeCell ref="C438:D438"/>
    <mergeCell ref="C439:D439"/>
    <mergeCell ref="C440:D440"/>
    <mergeCell ref="C441:D441"/>
    <mergeCell ref="C434:D434"/>
    <mergeCell ref="C435:D435"/>
    <mergeCell ref="C436:D436"/>
    <mergeCell ref="C437:D437"/>
    <mergeCell ref="C430:D430"/>
    <mergeCell ref="C431:D431"/>
    <mergeCell ref="C432:D432"/>
    <mergeCell ref="C433:D433"/>
    <mergeCell ref="C426:D426"/>
    <mergeCell ref="C427:D427"/>
    <mergeCell ref="C428:D428"/>
    <mergeCell ref="C429:D429"/>
    <mergeCell ref="C422:D422"/>
    <mergeCell ref="C423:D423"/>
    <mergeCell ref="C424:D424"/>
    <mergeCell ref="C425:D425"/>
    <mergeCell ref="C418:D418"/>
    <mergeCell ref="C419:D419"/>
    <mergeCell ref="C420:D420"/>
    <mergeCell ref="C421:D421"/>
    <mergeCell ref="C414:D414"/>
    <mergeCell ref="C415:D415"/>
    <mergeCell ref="C416:D416"/>
    <mergeCell ref="C417:D417"/>
    <mergeCell ref="C410:D410"/>
    <mergeCell ref="C411:D411"/>
    <mergeCell ref="C412:D412"/>
    <mergeCell ref="C413:D413"/>
    <mergeCell ref="C406:D406"/>
    <mergeCell ref="C407:D407"/>
    <mergeCell ref="C408:D408"/>
    <mergeCell ref="C409:D409"/>
    <mergeCell ref="C402:D402"/>
    <mergeCell ref="C403:D403"/>
    <mergeCell ref="C404:D404"/>
    <mergeCell ref="C405:D405"/>
    <mergeCell ref="C398:D398"/>
    <mergeCell ref="C399:D399"/>
    <mergeCell ref="C400:D400"/>
    <mergeCell ref="C401:D401"/>
    <mergeCell ref="C394:D394"/>
    <mergeCell ref="C395:D395"/>
    <mergeCell ref="C396:D396"/>
    <mergeCell ref="C397:D397"/>
    <mergeCell ref="C383:D383"/>
    <mergeCell ref="C387:D387"/>
    <mergeCell ref="C388:D388"/>
    <mergeCell ref="C389:D389"/>
    <mergeCell ref="C390:D390"/>
    <mergeCell ref="C391:D391"/>
    <mergeCell ref="C392:D392"/>
    <mergeCell ref="C393:D393"/>
    <mergeCell ref="C378:D378"/>
    <mergeCell ref="C379:D379"/>
    <mergeCell ref="C380:D380"/>
    <mergeCell ref="C381:D381"/>
    <mergeCell ref="C374:D374"/>
    <mergeCell ref="C375:D375"/>
    <mergeCell ref="C376:D376"/>
    <mergeCell ref="C377:D377"/>
    <mergeCell ref="C370:D370"/>
    <mergeCell ref="C371:D371"/>
    <mergeCell ref="C372:D372"/>
    <mergeCell ref="C373:D373"/>
    <mergeCell ref="C366:D366"/>
    <mergeCell ref="C367:D367"/>
    <mergeCell ref="C368:D368"/>
    <mergeCell ref="C369:D369"/>
    <mergeCell ref="C362:D362"/>
    <mergeCell ref="C363:D363"/>
    <mergeCell ref="C364:D364"/>
    <mergeCell ref="C365:D365"/>
    <mergeCell ref="C358:D358"/>
    <mergeCell ref="C359:D359"/>
    <mergeCell ref="C360:D360"/>
    <mergeCell ref="C361:D361"/>
    <mergeCell ref="C354:D354"/>
    <mergeCell ref="C355:D355"/>
    <mergeCell ref="C356:D356"/>
    <mergeCell ref="C357:D357"/>
    <mergeCell ref="C350:D350"/>
    <mergeCell ref="C351:D351"/>
    <mergeCell ref="C352:D352"/>
    <mergeCell ref="C353:D353"/>
    <mergeCell ref="C346:D346"/>
    <mergeCell ref="C347:D347"/>
    <mergeCell ref="C348:D348"/>
    <mergeCell ref="C349:D349"/>
    <mergeCell ref="C342:D342"/>
    <mergeCell ref="C343:D343"/>
    <mergeCell ref="C344:D344"/>
    <mergeCell ref="C345:D345"/>
    <mergeCell ref="C338:D338"/>
    <mergeCell ref="C339:D339"/>
    <mergeCell ref="C340:D340"/>
    <mergeCell ref="C341:D341"/>
    <mergeCell ref="C334:D334"/>
    <mergeCell ref="C335:D335"/>
    <mergeCell ref="C336:D336"/>
    <mergeCell ref="C337:D337"/>
    <mergeCell ref="C330:D330"/>
    <mergeCell ref="C331:D331"/>
    <mergeCell ref="C332:D332"/>
    <mergeCell ref="C333:D333"/>
    <mergeCell ref="C326:D326"/>
    <mergeCell ref="C327:D327"/>
    <mergeCell ref="C328:D328"/>
    <mergeCell ref="C329:D329"/>
    <mergeCell ref="C321:D321"/>
    <mergeCell ref="C322:D322"/>
    <mergeCell ref="C323:D323"/>
    <mergeCell ref="C324:D324"/>
    <mergeCell ref="C317:D317"/>
    <mergeCell ref="C318:D318"/>
    <mergeCell ref="C319:D319"/>
    <mergeCell ref="C320:D320"/>
    <mergeCell ref="C313:D313"/>
    <mergeCell ref="C314:D314"/>
    <mergeCell ref="C315:D315"/>
    <mergeCell ref="C316:D316"/>
    <mergeCell ref="C309:D309"/>
    <mergeCell ref="C310:D310"/>
    <mergeCell ref="C311:D311"/>
    <mergeCell ref="C312:D312"/>
    <mergeCell ref="C305:D305"/>
    <mergeCell ref="C306:D306"/>
    <mergeCell ref="C307:D307"/>
    <mergeCell ref="C308:D308"/>
    <mergeCell ref="C301:D301"/>
    <mergeCell ref="C302:D302"/>
    <mergeCell ref="C303:D303"/>
    <mergeCell ref="C304:D304"/>
    <mergeCell ref="C297:D297"/>
    <mergeCell ref="C298:D298"/>
    <mergeCell ref="C299:D299"/>
    <mergeCell ref="C300:D300"/>
    <mergeCell ref="C293:D293"/>
    <mergeCell ref="C294:D294"/>
    <mergeCell ref="C295:D295"/>
    <mergeCell ref="C296:D296"/>
    <mergeCell ref="C289:D289"/>
    <mergeCell ref="C290:D290"/>
    <mergeCell ref="C291:D291"/>
    <mergeCell ref="C292:D292"/>
    <mergeCell ref="C285:D285"/>
    <mergeCell ref="C286:D286"/>
    <mergeCell ref="C287:D287"/>
    <mergeCell ref="C288:D288"/>
    <mergeCell ref="C281:D281"/>
    <mergeCell ref="C282:D282"/>
    <mergeCell ref="C283:D283"/>
    <mergeCell ref="C284:D284"/>
    <mergeCell ref="C277:D277"/>
    <mergeCell ref="C278:D278"/>
    <mergeCell ref="C279:D279"/>
    <mergeCell ref="C280:D280"/>
    <mergeCell ref="C273:D273"/>
    <mergeCell ref="C274:D274"/>
    <mergeCell ref="C275:D275"/>
    <mergeCell ref="C276:D276"/>
    <mergeCell ref="C269:D269"/>
    <mergeCell ref="C270:D270"/>
    <mergeCell ref="C271:D271"/>
    <mergeCell ref="C272:D272"/>
    <mergeCell ref="C264:D264"/>
    <mergeCell ref="C265:D265"/>
    <mergeCell ref="C266:D266"/>
    <mergeCell ref="C267:D267"/>
    <mergeCell ref="C260:D260"/>
    <mergeCell ref="C261:D261"/>
    <mergeCell ref="C262:D262"/>
    <mergeCell ref="C263:D263"/>
    <mergeCell ref="C256:D256"/>
    <mergeCell ref="C257:D257"/>
    <mergeCell ref="C258:D258"/>
    <mergeCell ref="C259:D259"/>
    <mergeCell ref="C252:D252"/>
    <mergeCell ref="C253:D253"/>
    <mergeCell ref="C254:D254"/>
    <mergeCell ref="C255:D255"/>
    <mergeCell ref="C248:D248"/>
    <mergeCell ref="C249:D249"/>
    <mergeCell ref="C250:D250"/>
    <mergeCell ref="C251:D251"/>
    <mergeCell ref="C244:D244"/>
    <mergeCell ref="C245:D245"/>
    <mergeCell ref="C246:D246"/>
    <mergeCell ref="C247:D247"/>
    <mergeCell ref="C240:D240"/>
    <mergeCell ref="C241:D241"/>
    <mergeCell ref="C242:D242"/>
    <mergeCell ref="C243:D243"/>
    <mergeCell ref="C236:D236"/>
    <mergeCell ref="C237:D237"/>
    <mergeCell ref="C238:D238"/>
    <mergeCell ref="C239:D239"/>
    <mergeCell ref="C232:D232"/>
    <mergeCell ref="C233:D233"/>
    <mergeCell ref="C234:D234"/>
    <mergeCell ref="C235:D235"/>
    <mergeCell ref="C228:D228"/>
    <mergeCell ref="C229:D229"/>
    <mergeCell ref="C230:D230"/>
    <mergeCell ref="C231:D231"/>
    <mergeCell ref="C224:D224"/>
    <mergeCell ref="C225:D225"/>
    <mergeCell ref="C226:D226"/>
    <mergeCell ref="C227:D227"/>
    <mergeCell ref="C220:D220"/>
    <mergeCell ref="C221:D221"/>
    <mergeCell ref="C222:D222"/>
    <mergeCell ref="C223:D223"/>
    <mergeCell ref="C216:D216"/>
    <mergeCell ref="C217:D217"/>
    <mergeCell ref="C218:D218"/>
    <mergeCell ref="C219:D219"/>
    <mergeCell ref="C212:D212"/>
    <mergeCell ref="C213:D213"/>
    <mergeCell ref="C214:D214"/>
    <mergeCell ref="C215:D215"/>
    <mergeCell ref="C207:D207"/>
    <mergeCell ref="C208:D208"/>
    <mergeCell ref="C209:D209"/>
    <mergeCell ref="C210:D210"/>
    <mergeCell ref="C203:D203"/>
    <mergeCell ref="C204:D204"/>
    <mergeCell ref="C205:D205"/>
    <mergeCell ref="C206:D206"/>
    <mergeCell ref="C199:D199"/>
    <mergeCell ref="C200:D200"/>
    <mergeCell ref="C201:D201"/>
    <mergeCell ref="C202:D202"/>
    <mergeCell ref="C195:D195"/>
    <mergeCell ref="C196:D196"/>
    <mergeCell ref="C197:D197"/>
    <mergeCell ref="C198:D198"/>
    <mergeCell ref="C191:D191"/>
    <mergeCell ref="C192:D192"/>
    <mergeCell ref="C193:D193"/>
    <mergeCell ref="C194:D194"/>
    <mergeCell ref="C187:D187"/>
    <mergeCell ref="C188:D188"/>
    <mergeCell ref="C189:D189"/>
    <mergeCell ref="C190:D190"/>
    <mergeCell ref="C183:D183"/>
    <mergeCell ref="C184:D184"/>
    <mergeCell ref="C185:D185"/>
    <mergeCell ref="C186:D186"/>
    <mergeCell ref="C179:D179"/>
    <mergeCell ref="C180:D180"/>
    <mergeCell ref="C181:D181"/>
    <mergeCell ref="C182:D182"/>
    <mergeCell ref="C175:D175"/>
    <mergeCell ref="C176:D176"/>
    <mergeCell ref="C177:D177"/>
    <mergeCell ref="C178:D178"/>
    <mergeCell ref="C171:D171"/>
    <mergeCell ref="C172:D172"/>
    <mergeCell ref="C173:D173"/>
    <mergeCell ref="C174:D174"/>
    <mergeCell ref="C167:D167"/>
    <mergeCell ref="C168:D168"/>
    <mergeCell ref="C169:D169"/>
    <mergeCell ref="C170:D170"/>
    <mergeCell ref="C163:D163"/>
    <mergeCell ref="C164:D164"/>
    <mergeCell ref="C165:D165"/>
    <mergeCell ref="C166:D166"/>
    <mergeCell ref="C159:D159"/>
    <mergeCell ref="C160:D160"/>
    <mergeCell ref="C161:D161"/>
    <mergeCell ref="C162:D162"/>
    <mergeCell ref="C155:D155"/>
    <mergeCell ref="C156:D156"/>
    <mergeCell ref="C157:D157"/>
    <mergeCell ref="C158:D158"/>
    <mergeCell ref="C150:D150"/>
    <mergeCell ref="C151:D151"/>
    <mergeCell ref="C153:D153"/>
    <mergeCell ref="C154:D154"/>
    <mergeCell ref="C146:D146"/>
    <mergeCell ref="C147:D147"/>
    <mergeCell ref="C148:D148"/>
    <mergeCell ref="C149:D149"/>
    <mergeCell ref="C142:D142"/>
    <mergeCell ref="C143:D143"/>
    <mergeCell ref="C144:D144"/>
    <mergeCell ref="C145:D145"/>
    <mergeCell ref="C138:D138"/>
    <mergeCell ref="C139:D139"/>
    <mergeCell ref="C140:D140"/>
    <mergeCell ref="C141:D141"/>
    <mergeCell ref="C134:D134"/>
    <mergeCell ref="C135:D135"/>
    <mergeCell ref="C136:D136"/>
    <mergeCell ref="C137:D137"/>
    <mergeCell ref="C130:D130"/>
    <mergeCell ref="C131:D131"/>
    <mergeCell ref="C132:D132"/>
    <mergeCell ref="C133:D133"/>
    <mergeCell ref="C126:D126"/>
    <mergeCell ref="C127:D127"/>
    <mergeCell ref="C128:D128"/>
    <mergeCell ref="C129:D129"/>
    <mergeCell ref="C122:D122"/>
    <mergeCell ref="C123:D123"/>
    <mergeCell ref="C124:D124"/>
    <mergeCell ref="C125:D125"/>
    <mergeCell ref="C118:D118"/>
    <mergeCell ref="C119:D119"/>
    <mergeCell ref="C120:D120"/>
    <mergeCell ref="C121:D121"/>
    <mergeCell ref="C114:D114"/>
    <mergeCell ref="C115:D115"/>
    <mergeCell ref="C116:D116"/>
    <mergeCell ref="C117:D117"/>
    <mergeCell ref="C110:D110"/>
    <mergeCell ref="C111:D111"/>
    <mergeCell ref="C112:D112"/>
    <mergeCell ref="C113:D113"/>
    <mergeCell ref="C105:D105"/>
    <mergeCell ref="C106:D106"/>
    <mergeCell ref="C108:D108"/>
    <mergeCell ref="C109:D109"/>
    <mergeCell ref="C101:D101"/>
    <mergeCell ref="C102:D102"/>
    <mergeCell ref="C103:D103"/>
    <mergeCell ref="C104:D104"/>
    <mergeCell ref="C97:D97"/>
    <mergeCell ref="C98:D98"/>
    <mergeCell ref="C99:D99"/>
    <mergeCell ref="C100:D100"/>
    <mergeCell ref="C93:D93"/>
    <mergeCell ref="C94:D94"/>
    <mergeCell ref="C95:D95"/>
    <mergeCell ref="C96:D96"/>
    <mergeCell ref="C89:D89"/>
    <mergeCell ref="C90:D90"/>
    <mergeCell ref="C91:D91"/>
    <mergeCell ref="C92:D92"/>
    <mergeCell ref="C84:D84"/>
    <mergeCell ref="C85:D85"/>
    <mergeCell ref="C86:D86"/>
    <mergeCell ref="C87:D87"/>
    <mergeCell ref="C80:D80"/>
    <mergeCell ref="C81:D81"/>
    <mergeCell ref="C82:D82"/>
    <mergeCell ref="C83:D83"/>
    <mergeCell ref="C76:D76"/>
    <mergeCell ref="C77:D77"/>
    <mergeCell ref="C78:D78"/>
    <mergeCell ref="C79:D79"/>
    <mergeCell ref="C72:D72"/>
    <mergeCell ref="C73:D73"/>
    <mergeCell ref="C74:D74"/>
    <mergeCell ref="C75:D75"/>
    <mergeCell ref="C68:D68"/>
    <mergeCell ref="C69:D69"/>
    <mergeCell ref="C70:D70"/>
    <mergeCell ref="C71:D71"/>
    <mergeCell ref="C62:D62"/>
    <mergeCell ref="C63:D63"/>
    <mergeCell ref="C65:D65"/>
    <mergeCell ref="C66:D66"/>
    <mergeCell ref="C58:D58"/>
    <mergeCell ref="C59:D59"/>
    <mergeCell ref="C60:D60"/>
    <mergeCell ref="C61:D61"/>
    <mergeCell ref="C53:D53"/>
    <mergeCell ref="C54:D54"/>
    <mergeCell ref="C56:D56"/>
    <mergeCell ref="C57:D57"/>
    <mergeCell ref="C49:D49"/>
    <mergeCell ref="C50:D50"/>
    <mergeCell ref="C51:D51"/>
    <mergeCell ref="C52:D52"/>
    <mergeCell ref="C45:D45"/>
    <mergeCell ref="C46:D46"/>
    <mergeCell ref="C47:D47"/>
    <mergeCell ref="C48:D48"/>
    <mergeCell ref="C41:D41"/>
    <mergeCell ref="C42:D42"/>
    <mergeCell ref="C43:D43"/>
    <mergeCell ref="C44:D44"/>
    <mergeCell ref="C37:D37"/>
    <mergeCell ref="C38:D38"/>
    <mergeCell ref="C39:D39"/>
    <mergeCell ref="C40:D40"/>
    <mergeCell ref="C33:D33"/>
    <mergeCell ref="C34:D34"/>
    <mergeCell ref="C35:D35"/>
    <mergeCell ref="C36:D36"/>
    <mergeCell ref="C29:D29"/>
    <mergeCell ref="C30:D30"/>
    <mergeCell ref="C31:D31"/>
    <mergeCell ref="C32:D32"/>
    <mergeCell ref="C25:D25"/>
    <mergeCell ref="C26:D26"/>
    <mergeCell ref="C27:D27"/>
    <mergeCell ref="C28:D28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LYNX</dc:creator>
  <cp:keywords/>
  <dc:description/>
  <cp:lastModifiedBy>LYNX</cp:lastModifiedBy>
  <dcterms:created xsi:type="dcterms:W3CDTF">2018-02-19T06:23:50Z</dcterms:created>
  <dcterms:modified xsi:type="dcterms:W3CDTF">2018-02-19T06:24:55Z</dcterms:modified>
  <cp:category/>
  <cp:version/>
  <cp:contentType/>
  <cp:contentStatus/>
</cp:coreProperties>
</file>